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 za 2024\"/>
    </mc:Choice>
  </mc:AlternateContent>
  <xr:revisionPtr revIDLastSave="0" documentId="13_ncr:1_{57560A07-62B6-4FFD-9D74-D0E9DB9F2801}" xr6:coauthVersionLast="37" xr6:coauthVersionMax="37" xr10:uidLastSave="{00000000-0000-0000-0000-000000000000}"/>
  <bookViews>
    <workbookView xWindow="0" yWindow="0" windowWidth="18855" windowHeight="765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F10" i="3"/>
  <c r="G10" i="3"/>
  <c r="H10" i="3"/>
  <c r="D10" i="3"/>
  <c r="B36" i="8" l="1"/>
  <c r="B59" i="8"/>
  <c r="B55" i="8"/>
  <c r="B51" i="8"/>
  <c r="B41" i="8"/>
  <c r="B37" i="8"/>
  <c r="B64" i="8"/>
  <c r="B47" i="8"/>
  <c r="B42" i="8"/>
  <c r="B40" i="8"/>
  <c r="E118" i="7"/>
  <c r="E89" i="7"/>
  <c r="E40" i="7"/>
  <c r="E35" i="7"/>
  <c r="E6" i="7"/>
  <c r="I98" i="7"/>
  <c r="F98" i="7"/>
  <c r="G98" i="7"/>
  <c r="H98" i="7"/>
  <c r="E98" i="7"/>
  <c r="E41" i="7"/>
  <c r="E52" i="7"/>
  <c r="E58" i="7"/>
  <c r="E57" i="7" s="1"/>
  <c r="E27" i="7"/>
  <c r="E12" i="7"/>
  <c r="E9" i="7"/>
  <c r="B10" i="8" l="1"/>
  <c r="B11" i="8"/>
  <c r="B26" i="8"/>
  <c r="B24" i="8"/>
  <c r="B20" i="8"/>
  <c r="B16" i="8"/>
  <c r="B14" i="8"/>
  <c r="D25" i="3"/>
  <c r="D24" i="3" s="1"/>
  <c r="D31" i="3"/>
  <c r="D34" i="3"/>
  <c r="D11" i="3"/>
  <c r="D41" i="8" l="1"/>
  <c r="E41" i="8"/>
  <c r="F41" i="8"/>
  <c r="C41" i="8"/>
  <c r="C59" i="8"/>
  <c r="C67" i="8"/>
  <c r="C69" i="8"/>
  <c r="C37" i="8"/>
  <c r="C36" i="8" s="1"/>
  <c r="D55" i="8"/>
  <c r="E55" i="8"/>
  <c r="F55" i="8"/>
  <c r="C55" i="8"/>
  <c r="C57" i="8"/>
  <c r="C51" i="8"/>
  <c r="E25" i="3"/>
  <c r="E24" i="3" s="1"/>
  <c r="E31" i="3"/>
  <c r="E34" i="3"/>
  <c r="E16" i="3"/>
  <c r="E11" i="3"/>
  <c r="C10" i="8" l="1"/>
  <c r="C14" i="8"/>
  <c r="C16" i="8"/>
  <c r="C24" i="8"/>
  <c r="C20" i="8"/>
  <c r="C26" i="8"/>
  <c r="G89" i="7"/>
  <c r="H89" i="7"/>
  <c r="I89" i="7"/>
  <c r="F89" i="7"/>
  <c r="G35" i="7"/>
  <c r="H35" i="7"/>
  <c r="I35" i="7"/>
  <c r="F35" i="7"/>
  <c r="G6" i="7"/>
  <c r="H6" i="7"/>
  <c r="I6" i="7"/>
  <c r="I118" i="7" s="1"/>
  <c r="F6" i="7"/>
  <c r="F118" i="7" s="1"/>
  <c r="E69" i="8"/>
  <c r="F69" i="8"/>
  <c r="D69" i="8"/>
  <c r="E67" i="8"/>
  <c r="F67" i="8"/>
  <c r="D67" i="8"/>
  <c r="E59" i="8"/>
  <c r="F59" i="8"/>
  <c r="D59" i="8"/>
  <c r="E57" i="8"/>
  <c r="F57" i="8"/>
  <c r="D57" i="8"/>
  <c r="E51" i="8"/>
  <c r="F51" i="8"/>
  <c r="D51" i="8"/>
  <c r="E36" i="8"/>
  <c r="F36" i="8"/>
  <c r="D36" i="8"/>
  <c r="E37" i="8"/>
  <c r="F37" i="8"/>
  <c r="D37" i="8"/>
  <c r="E14" i="8"/>
  <c r="F14" i="8"/>
  <c r="D14" i="8"/>
  <c r="E16" i="8"/>
  <c r="F16" i="8"/>
  <c r="D16" i="8"/>
  <c r="E20" i="8"/>
  <c r="F20" i="8"/>
  <c r="D20" i="8"/>
  <c r="E24" i="8"/>
  <c r="F24" i="8"/>
  <c r="D24" i="8"/>
  <c r="E26" i="8"/>
  <c r="F26" i="8"/>
  <c r="D26" i="8"/>
  <c r="H118" i="7" l="1"/>
  <c r="G118" i="7"/>
  <c r="F10" i="8"/>
  <c r="D10" i="8"/>
  <c r="E10" i="8"/>
  <c r="E8" i="6"/>
  <c r="E13" i="6"/>
  <c r="E12" i="6"/>
  <c r="E9" i="6"/>
  <c r="D13" i="9"/>
  <c r="D12" i="9" s="1"/>
  <c r="E13" i="9"/>
  <c r="E12" i="9" s="1"/>
  <c r="F13" i="9"/>
  <c r="F12" i="9" s="1"/>
  <c r="C13" i="9"/>
  <c r="C12" i="9" s="1"/>
  <c r="D9" i="9"/>
  <c r="D8" i="9" s="1"/>
  <c r="E9" i="9"/>
  <c r="E8" i="9" s="1"/>
  <c r="F9" i="9"/>
  <c r="F8" i="9" s="1"/>
  <c r="C9" i="9"/>
  <c r="C8" i="9" s="1"/>
  <c r="G12" i="6"/>
  <c r="H12" i="6"/>
  <c r="F12" i="6"/>
  <c r="G8" i="6"/>
  <c r="H8" i="6"/>
  <c r="F8" i="6"/>
  <c r="G9" i="6"/>
  <c r="H9" i="6"/>
  <c r="G13" i="6"/>
  <c r="H13" i="6"/>
  <c r="F13" i="6"/>
  <c r="F9" i="6"/>
  <c r="E10" i="5"/>
  <c r="F10" i="5"/>
  <c r="D10" i="5"/>
  <c r="E11" i="5"/>
  <c r="F11" i="5"/>
  <c r="D11" i="5"/>
  <c r="G34" i="3"/>
  <c r="H34" i="3"/>
  <c r="F34" i="3"/>
  <c r="G25" i="3"/>
  <c r="G24" i="3" s="1"/>
  <c r="H25" i="3"/>
  <c r="H24" i="3" s="1"/>
  <c r="F25" i="3"/>
  <c r="F24" i="3" s="1"/>
  <c r="G31" i="3"/>
  <c r="H31" i="3"/>
  <c r="F31" i="3"/>
  <c r="G16" i="3"/>
  <c r="H16" i="3"/>
  <c r="F16" i="3"/>
  <c r="G11" i="3"/>
  <c r="H11" i="3"/>
  <c r="F11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G14" i="10" l="1"/>
  <c r="F14" i="10"/>
  <c r="F22" i="10" s="1"/>
  <c r="F28" i="10" s="1"/>
  <c r="F29" i="10" s="1"/>
  <c r="H14" i="10"/>
  <c r="H22" i="10" s="1"/>
  <c r="H28" i="10" s="1"/>
  <c r="H29" i="10" s="1"/>
  <c r="I14" i="10"/>
  <c r="I22" i="10" s="1"/>
  <c r="I28" i="10" s="1"/>
  <c r="I29" i="10" s="1"/>
  <c r="J14" i="10"/>
  <c r="J22" i="10" s="1"/>
  <c r="J28" i="10" s="1"/>
  <c r="J29" i="10" s="1"/>
  <c r="G22" i="10"/>
  <c r="G28" i="10" s="1"/>
  <c r="G29" i="10" s="1"/>
</calcChain>
</file>

<file path=xl/sharedStrings.xml><?xml version="1.0" encoding="utf-8"?>
<sst xmlns="http://schemas.openxmlformats.org/spreadsheetml/2006/main" count="366" uniqueCount="167">
  <si>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</si>
  <si>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</si>
  <si>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</si>
  <si>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</si>
  <si>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</si>
  <si>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</si>
  <si>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</si>
  <si>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</si>
  <si>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</si>
  <si>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</si>
  <si>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</si>
  <si>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</si>
  <si>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</si>
  <si>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</si>
  <si>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</si>
  <si>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</si>
  <si>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</si>
  <si>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</si>
  <si>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</si>
  <si>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</si>
  <si>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</si>
  <si>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</si>
  <si>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</si>
  <si>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</si>
  <si>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</si>
  <si>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</si>
  <si>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</si>
  <si>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</si>
  <si>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</si>
  <si>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</si>
  <si>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</si>
  <si>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</si>
  <si>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</si>
  <si>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</si>
  <si>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</si>
  <si>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</si>
  <si>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</si>
  <si>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</si>
  <si>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</si>
  <si>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</si>
  <si>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</si>
  <si>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</si>
  <si>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</si>
  <si>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</si>
  <si>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</si>
  <si>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</si>
  <si>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</si>
  <si>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</si>
  <si>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</si>
  <si>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</si>
  <si>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</si>
  <si>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</si>
  <si>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</si>
  <si>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</si>
  <si>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</si>
  <si>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</si>
  <si>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</si>
  <si>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</si>
  <si>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</si>
  <si>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</si>
  <si>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</si>
  <si>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</si>
  <si>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</si>
  <si>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</si>
  <si>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</si>
  <si>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</si>
  <si>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</si>
  <si>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</si>
  <si>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</si>
  <si>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</si>
  <si>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za posebne namjene</t>
  </si>
  <si>
    <t>Prihodi od pruženih usluga i tekuće donacije</t>
  </si>
  <si>
    <t>Financijski rashodi</t>
  </si>
  <si>
    <t>Ostali rashodi</t>
  </si>
  <si>
    <t>Rashodi za dodatna ulaganja na nefinancijskoj imovini</t>
  </si>
  <si>
    <t>09 Obrazovanje</t>
  </si>
  <si>
    <t>092 Srednjoškolsko obrazovanje</t>
  </si>
  <si>
    <t>45  F.P.i dod.udio u por.na dohodak</t>
  </si>
  <si>
    <t>5 Izdaci za financijsku imovinu i otplate zajmova</t>
  </si>
  <si>
    <t>51 Državni proračun</t>
  </si>
  <si>
    <t>53 Proračun JLS</t>
  </si>
  <si>
    <t>54 Pomoći iz inozemstva</t>
  </si>
  <si>
    <t>31 Vlastiti prihodi - korisnici</t>
  </si>
  <si>
    <t>42 Višak prihoda SŠ</t>
  </si>
  <si>
    <t>41 Prihodi za posebne namjene</t>
  </si>
  <si>
    <t>6 Donacije</t>
  </si>
  <si>
    <t>61 Tekuće donacije-korisnici</t>
  </si>
  <si>
    <t>8 Primici od financijske imovine i zaduživanja</t>
  </si>
  <si>
    <t>45  F.P. i dod. Udio u por. na dohodak</t>
  </si>
  <si>
    <t>81 Primici od zaduživanja</t>
  </si>
  <si>
    <t>31 Rashodi za zaposlene</t>
  </si>
  <si>
    <t>32 Materijalni rashodi</t>
  </si>
  <si>
    <t>42 Višak/manjak prihoda</t>
  </si>
  <si>
    <t>45 F.P.i dod.Udio u por.Na dohodak</t>
  </si>
  <si>
    <t>34 Financijski rashodi</t>
  </si>
  <si>
    <t>38 Ostali rashodi</t>
  </si>
  <si>
    <t>42 Rashodi za nabavu proizvedene dugotrajne imovine</t>
  </si>
  <si>
    <t>81 Primici od financijske imovine i zaduživanja</t>
  </si>
  <si>
    <t>45 Rashodi za dodatna ulaganja na nefinancijskoj imovini</t>
  </si>
  <si>
    <t>54 Izdaci za otplatu glavnice primljenih kredita i zajmova</t>
  </si>
  <si>
    <t>PROGRAM 2204</t>
  </si>
  <si>
    <t>Srednje školstvo - standard</t>
  </si>
  <si>
    <t>Aktivnost A2204-01</t>
  </si>
  <si>
    <t>DJELATNOST SREDNJIH ŠKOLA</t>
  </si>
  <si>
    <t>Izvor financiranja 45</t>
  </si>
  <si>
    <t>F.P. i dod. Udio u por. Na dohodak</t>
  </si>
  <si>
    <t>Kapitalni projekt K2204-02</t>
  </si>
  <si>
    <t>OPREMANJE POSLOVNIH PROSTORIJA</t>
  </si>
  <si>
    <t>Tekući projekt T2204-04</t>
  </si>
  <si>
    <t>Hitne intervencije u srednjim školama</t>
  </si>
  <si>
    <t>Izvor financiranja 12</t>
  </si>
  <si>
    <t>Višak/manjak prihoda ZŽ</t>
  </si>
  <si>
    <t>Aktivnost A2204-07</t>
  </si>
  <si>
    <t>ADMINISTRACIJA I UPRAVLJANJE</t>
  </si>
  <si>
    <t>Izvor financiranja 51</t>
  </si>
  <si>
    <t>Državni proračun</t>
  </si>
  <si>
    <t>Aktivnost A2204-08</t>
  </si>
  <si>
    <t>Zgrade obrazovnih institucija - SŠ Biograd n/m</t>
  </si>
  <si>
    <t>Izvor financiranja 81</t>
  </si>
  <si>
    <t>PROGRAM 2205</t>
  </si>
  <si>
    <t>Srednje školstvo - iznad standarda</t>
  </si>
  <si>
    <t>Aktivnost A2205-01</t>
  </si>
  <si>
    <t>JAVNE POTREBE U PROSVJETI - KORISNICI U SŠ</t>
  </si>
  <si>
    <t>Izvor financiranja 11</t>
  </si>
  <si>
    <t>Opći prihodi i primici</t>
  </si>
  <si>
    <t>Aktivnost A2205-12</t>
  </si>
  <si>
    <t>PODIZANJE KVALITETE I STANDARDA U ŠKOLSTVU</t>
  </si>
  <si>
    <t>Izvor financiranja 31</t>
  </si>
  <si>
    <t>Vlastiti prihodi - korisnici</t>
  </si>
  <si>
    <t>Izvor financiranja 41</t>
  </si>
  <si>
    <t>Izvor financiranja 42</t>
  </si>
  <si>
    <t>Višak/manjak prihoda korisnici</t>
  </si>
  <si>
    <t>Izvor financiranja 53</t>
  </si>
  <si>
    <t>Proračun JLS</t>
  </si>
  <si>
    <t>Izvor financiranja 61</t>
  </si>
  <si>
    <t>Tekuće donacije - korisnici</t>
  </si>
  <si>
    <t>Aktivnost A2205-13</t>
  </si>
  <si>
    <t>FINANCIRANJE DEFICITARNIH ZANIMANJA</t>
  </si>
  <si>
    <t xml:space="preserve">Naknade građanima i kućanstvima na temelju osiguranja </t>
  </si>
  <si>
    <t>Aktivnost A2205-34</t>
  </si>
  <si>
    <t>PROJEKT E-ŠKOLE</t>
  </si>
  <si>
    <t>Tekući projekt T2205-35</t>
  </si>
  <si>
    <t>PROJEKTNA DOKUMENTACIJA-JAVNE POTREBE U SŠ</t>
  </si>
  <si>
    <t>Aktivnost A2205-37</t>
  </si>
  <si>
    <t>ZALIHE MENSTRUALNIH HIGIJENSKIH POTREPŠTINA</t>
  </si>
  <si>
    <t>PROGRAM 4302</t>
  </si>
  <si>
    <t>PROJEKTI EU</t>
  </si>
  <si>
    <t>Tekući projekt T4302-14</t>
  </si>
  <si>
    <t>PROJEKT MY EUROPE, MY LIFE, MY FUTURE- SŠ BIOGRAD</t>
  </si>
  <si>
    <t>Tekući projekt T4302-88</t>
  </si>
  <si>
    <t>PROJEKT BUDI SPREMAN I KOMPETENTAN V.V.</t>
  </si>
  <si>
    <t>Izvor financiranja 54</t>
  </si>
  <si>
    <t>Pomoći iz inozemstva</t>
  </si>
  <si>
    <t>UKUPNO:</t>
  </si>
  <si>
    <t>Naknade građanima i kućanstvima</t>
  </si>
  <si>
    <t>12 Višak/manjak prihoda - ZŽ</t>
  </si>
  <si>
    <t>37 Naknade građanima i kućanstvima</t>
  </si>
  <si>
    <t>11 Opći prihodi i primici</t>
  </si>
  <si>
    <t>1 Opći prihodi</t>
  </si>
  <si>
    <t>12 Višak/manjak prihoda ZŽ</t>
  </si>
  <si>
    <t>Ostala nematerijalna proizvedena imovina</t>
  </si>
  <si>
    <t>Aktivnost A2205-22</t>
  </si>
  <si>
    <t>Natjecanja i smotre u SŠ</t>
  </si>
  <si>
    <t>Tekući projekt T4302-52</t>
  </si>
  <si>
    <t>PROJEKT PRIPRAVNIŠTVO U JAVNIM SLUŽBAMA</t>
  </si>
  <si>
    <t>Kapitalni projekt K4302-71</t>
  </si>
  <si>
    <t>PROJEKT BOLJI UVJETI ZA UČENJE KROZ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</si>
</sst>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164" fontId="3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 applyProtection="1">
      <alignment horizontal="right" wrapText="1"/>
    </xf>
    <xf numFmtId="165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7" fillId="2" borderId="3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right" vertical="center" wrapText="1"/>
    </xf>
    <xf numFmtId="0" fontId="7" fillId="2" borderId="3" xfId="0" quotePrefix="1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2" fillId="0" borderId="0" xfId="0" quotePrefix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Alignment="1">
      <alignment wrapText="1"/>
    </xf>
    <xf numFmtId="4" fontId="19" fillId="0" borderId="0" xfId="0" quotePrefix="1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/>
    <xf numFmtId="4" fontId="9" fillId="0" borderId="1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center" wrapText="1"/>
    </xf>
    <xf numFmtId="4" fontId="9" fillId="0" borderId="2" xfId="0" quotePrefix="1" applyNumberFormat="1" applyFont="1" applyFill="1" applyBorder="1" applyAlignment="1" applyProtection="1">
      <alignment horizontal="left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4" fontId="9" fillId="3" borderId="1" xfId="0" quotePrefix="1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 applyProtection="1">
      <alignment horizontal="left" vertical="center" wrapText="1"/>
    </xf>
    <xf numFmtId="4" fontId="9" fillId="4" borderId="2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left" vertical="center" wrapText="1"/>
    </xf>
    <xf numFmtId="4" fontId="9" fillId="3" borderId="1" xfId="0" applyNumberFormat="1" applyFont="1" applyFill="1" applyBorder="1" applyAlignment="1" applyProtection="1">
      <alignment horizontal="left" vertical="center" wrapText="1"/>
    </xf>
    <xf numFmtId="4" fontId="9" fillId="3" borderId="2" xfId="0" applyNumberFormat="1" applyFont="1" applyFill="1" applyBorder="1" applyAlignment="1" applyProtection="1">
      <alignment horizontal="left" vertical="center" wrapText="1"/>
    </xf>
    <xf numFmtId="4" fontId="9" fillId="3" borderId="4" xfId="0" applyNumberFormat="1" applyFont="1" applyFill="1" applyBorder="1" applyAlignment="1" applyProtection="1">
      <alignment horizontal="left" vertical="center" wrapText="1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4" fontId="7" fillId="3" borderId="2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Fill="1" applyBorder="1" applyAlignment="1" applyProtection="1">
      <alignment vertical="center" wrapText="1"/>
    </xf>
    <xf numFmtId="4" fontId="9" fillId="0" borderId="1" xfId="0" quotePrefix="1" applyNumberFormat="1" applyFont="1" applyFill="1" applyBorder="1" applyAlignment="1">
      <alignment horizontal="left" vertical="center"/>
    </xf>
    <xf numFmtId="4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0" fillId="0" borderId="2" xfId="0" applyBorder="1" applyAlignment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F11" sqref="F1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23" t="s">
        <v>30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8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x14ac:dyDescent="0.25">
      <c r="A3" s="123" t="s">
        <v>17</v>
      </c>
      <c r="B3" s="123"/>
      <c r="C3" s="123"/>
      <c r="D3" s="123"/>
      <c r="E3" s="123"/>
      <c r="F3" s="123"/>
      <c r="G3" s="123"/>
      <c r="H3" s="123"/>
      <c r="I3" s="124"/>
      <c r="J3" s="124"/>
    </row>
    <row r="4" spans="1:10" ht="18" x14ac:dyDescent="0.25">
      <c r="A4" s="17"/>
      <c r="B4" s="17"/>
      <c r="C4" s="17"/>
      <c r="D4" s="17"/>
      <c r="E4" s="17"/>
      <c r="F4" s="17"/>
      <c r="G4" s="17"/>
      <c r="H4" s="17"/>
      <c r="I4" s="5"/>
      <c r="J4" s="5"/>
    </row>
    <row r="5" spans="1:10" ht="15.75" x14ac:dyDescent="0.25">
      <c r="A5" s="123" t="s">
        <v>23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6" t="s">
        <v>35</v>
      </c>
    </row>
    <row r="7" spans="1:10" ht="25.5" x14ac:dyDescent="0.25">
      <c r="A7" s="22"/>
      <c r="B7" s="23"/>
      <c r="C7" s="23"/>
      <c r="D7" s="24"/>
      <c r="E7" s="25"/>
      <c r="F7" s="3" t="s">
        <v>36</v>
      </c>
      <c r="G7" s="3" t="s">
        <v>34</v>
      </c>
      <c r="H7" s="3" t="s">
        <v>44</v>
      </c>
      <c r="I7" s="3" t="s">
        <v>45</v>
      </c>
      <c r="J7" s="3" t="s">
        <v>46</v>
      </c>
    </row>
    <row r="8" spans="1:10" x14ac:dyDescent="0.25">
      <c r="A8" s="115" t="s">
        <v>0</v>
      </c>
      <c r="B8" s="109"/>
      <c r="C8" s="109"/>
      <c r="D8" s="109"/>
      <c r="E8" s="126"/>
      <c r="F8" s="73">
        <f>F9+F10</f>
        <v>1139267.42</v>
      </c>
      <c r="G8" s="73">
        <f t="shared" ref="G8:J8" si="0">G9+G10</f>
        <v>1121334.46</v>
      </c>
      <c r="H8" s="73">
        <f t="shared" si="0"/>
        <v>1243465.3799999999</v>
      </c>
      <c r="I8" s="73">
        <f t="shared" si="0"/>
        <v>1211916.71</v>
      </c>
      <c r="J8" s="73">
        <f t="shared" si="0"/>
        <v>1242214.68</v>
      </c>
    </row>
    <row r="9" spans="1:10" x14ac:dyDescent="0.25">
      <c r="A9" s="127" t="s">
        <v>38</v>
      </c>
      <c r="B9" s="128"/>
      <c r="C9" s="128"/>
      <c r="D9" s="128"/>
      <c r="E9" s="122"/>
      <c r="F9" s="74">
        <v>1139267.42</v>
      </c>
      <c r="G9" s="74">
        <v>1121334.46</v>
      </c>
      <c r="H9" s="74">
        <v>1243465.3799999999</v>
      </c>
      <c r="I9" s="74">
        <v>1211916.71</v>
      </c>
      <c r="J9" s="74">
        <v>1242214.68</v>
      </c>
    </row>
    <row r="10" spans="1:10" x14ac:dyDescent="0.25">
      <c r="A10" s="129" t="s">
        <v>39</v>
      </c>
      <c r="B10" s="122"/>
      <c r="C10" s="122"/>
      <c r="D10" s="122"/>
      <c r="E10" s="122"/>
      <c r="F10" s="74">
        <v>0</v>
      </c>
      <c r="G10" s="74">
        <v>0</v>
      </c>
      <c r="H10" s="74">
        <v>0</v>
      </c>
      <c r="I10" s="74">
        <v>0</v>
      </c>
      <c r="J10" s="74">
        <v>0</v>
      </c>
    </row>
    <row r="11" spans="1:10" x14ac:dyDescent="0.25">
      <c r="A11" s="75" t="s">
        <v>1</v>
      </c>
      <c r="B11" s="76"/>
      <c r="C11" s="76"/>
      <c r="D11" s="76"/>
      <c r="E11" s="76"/>
      <c r="F11" s="73">
        <f>F12+F13</f>
        <v>1105866.93</v>
      </c>
      <c r="G11" s="73">
        <f t="shared" ref="G11:J11" si="1">G12+G13</f>
        <v>1266622.77</v>
      </c>
      <c r="H11" s="73">
        <f t="shared" si="1"/>
        <v>1419644.27</v>
      </c>
      <c r="I11" s="73">
        <f t="shared" si="1"/>
        <v>1262989.1599999999</v>
      </c>
      <c r="J11" s="73">
        <f t="shared" si="1"/>
        <v>1294563.96</v>
      </c>
    </row>
    <row r="12" spans="1:10" x14ac:dyDescent="0.25">
      <c r="A12" s="130" t="s">
        <v>40</v>
      </c>
      <c r="B12" s="128"/>
      <c r="C12" s="128"/>
      <c r="D12" s="128"/>
      <c r="E12" s="128"/>
      <c r="F12" s="74">
        <v>1014986.66</v>
      </c>
      <c r="G12" s="74">
        <v>1066476.54</v>
      </c>
      <c r="H12" s="74">
        <v>1215533.83</v>
      </c>
      <c r="I12" s="74">
        <v>1244505.26</v>
      </c>
      <c r="J12" s="77">
        <v>1275617.95</v>
      </c>
    </row>
    <row r="13" spans="1:10" x14ac:dyDescent="0.25">
      <c r="A13" s="121" t="s">
        <v>41</v>
      </c>
      <c r="B13" s="122"/>
      <c r="C13" s="122"/>
      <c r="D13" s="122"/>
      <c r="E13" s="122"/>
      <c r="F13" s="78">
        <v>90880.27</v>
      </c>
      <c r="G13" s="78">
        <v>200146.23</v>
      </c>
      <c r="H13" s="78">
        <v>204110.44</v>
      </c>
      <c r="I13" s="78">
        <v>18483.900000000001</v>
      </c>
      <c r="J13" s="77">
        <v>18946.009999999998</v>
      </c>
    </row>
    <row r="14" spans="1:10" x14ac:dyDescent="0.25">
      <c r="A14" s="108" t="s">
        <v>62</v>
      </c>
      <c r="B14" s="109"/>
      <c r="C14" s="109"/>
      <c r="D14" s="109"/>
      <c r="E14" s="109"/>
      <c r="F14" s="73">
        <f>F8-F11</f>
        <v>33400.489999999991</v>
      </c>
      <c r="G14" s="73">
        <f t="shared" ref="G14:J14" si="2">G8-G11</f>
        <v>-145288.31000000006</v>
      </c>
      <c r="H14" s="73">
        <f t="shared" si="2"/>
        <v>-176178.89000000013</v>
      </c>
      <c r="I14" s="73">
        <f t="shared" si="2"/>
        <v>-51072.449999999953</v>
      </c>
      <c r="J14" s="73">
        <f t="shared" si="2"/>
        <v>-52349.280000000028</v>
      </c>
    </row>
    <row r="15" spans="1:10" ht="18" x14ac:dyDescent="0.25">
      <c r="A15" s="79"/>
      <c r="B15" s="80"/>
      <c r="C15" s="80"/>
      <c r="D15" s="80"/>
      <c r="E15" s="80"/>
      <c r="F15" s="80"/>
      <c r="G15" s="80"/>
      <c r="H15" s="81"/>
      <c r="I15" s="81"/>
      <c r="J15" s="81"/>
    </row>
    <row r="16" spans="1:10" ht="15.75" x14ac:dyDescent="0.25">
      <c r="A16" s="110" t="s">
        <v>24</v>
      </c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 ht="18" x14ac:dyDescent="0.25">
      <c r="A17" s="79"/>
      <c r="B17" s="80"/>
      <c r="C17" s="80"/>
      <c r="D17" s="80"/>
      <c r="E17" s="80"/>
      <c r="F17" s="80"/>
      <c r="G17" s="80"/>
      <c r="H17" s="81"/>
      <c r="I17" s="81"/>
      <c r="J17" s="81"/>
    </row>
    <row r="18" spans="1:10" ht="25.5" x14ac:dyDescent="0.25">
      <c r="A18" s="82"/>
      <c r="B18" s="83"/>
      <c r="C18" s="83"/>
      <c r="D18" s="84"/>
      <c r="E18" s="85"/>
      <c r="F18" s="86" t="s">
        <v>36</v>
      </c>
      <c r="G18" s="86" t="s">
        <v>34</v>
      </c>
      <c r="H18" s="86" t="s">
        <v>44</v>
      </c>
      <c r="I18" s="86" t="s">
        <v>45</v>
      </c>
      <c r="J18" s="86" t="s">
        <v>46</v>
      </c>
    </row>
    <row r="19" spans="1:10" x14ac:dyDescent="0.25">
      <c r="A19" s="121" t="s">
        <v>42</v>
      </c>
      <c r="B19" s="122"/>
      <c r="C19" s="122"/>
      <c r="D19" s="122"/>
      <c r="E19" s="122"/>
      <c r="F19" s="78">
        <v>0</v>
      </c>
      <c r="G19" s="78">
        <v>185811.93</v>
      </c>
      <c r="H19" s="78">
        <v>185811.93</v>
      </c>
      <c r="I19" s="78">
        <v>0</v>
      </c>
      <c r="J19" s="77">
        <v>0</v>
      </c>
    </row>
    <row r="20" spans="1:10" x14ac:dyDescent="0.25">
      <c r="A20" s="121" t="s">
        <v>43</v>
      </c>
      <c r="B20" s="122"/>
      <c r="C20" s="122"/>
      <c r="D20" s="122"/>
      <c r="E20" s="122"/>
      <c r="F20" s="78">
        <v>0</v>
      </c>
      <c r="G20" s="78">
        <v>59725.26</v>
      </c>
      <c r="H20" s="78">
        <v>59725.26</v>
      </c>
      <c r="I20" s="78">
        <v>0</v>
      </c>
      <c r="J20" s="77">
        <v>0</v>
      </c>
    </row>
    <row r="21" spans="1:10" x14ac:dyDescent="0.25">
      <c r="A21" s="108" t="s">
        <v>2</v>
      </c>
      <c r="B21" s="109"/>
      <c r="C21" s="109"/>
      <c r="D21" s="109"/>
      <c r="E21" s="109"/>
      <c r="F21" s="73">
        <f>F19-F20</f>
        <v>0</v>
      </c>
      <c r="G21" s="73">
        <f t="shared" ref="G21:J21" si="3">G19-G20</f>
        <v>126086.66999999998</v>
      </c>
      <c r="H21" s="73">
        <f t="shared" si="3"/>
        <v>126086.66999999998</v>
      </c>
      <c r="I21" s="73">
        <f t="shared" si="3"/>
        <v>0</v>
      </c>
      <c r="J21" s="73">
        <f t="shared" si="3"/>
        <v>0</v>
      </c>
    </row>
    <row r="22" spans="1:10" x14ac:dyDescent="0.25">
      <c r="A22" s="108" t="s">
        <v>63</v>
      </c>
      <c r="B22" s="109"/>
      <c r="C22" s="109"/>
      <c r="D22" s="109"/>
      <c r="E22" s="109"/>
      <c r="F22" s="73">
        <f>F14+F21</f>
        <v>33400.489999999991</v>
      </c>
      <c r="G22" s="73">
        <f t="shared" ref="G22:J22" si="4">G14+G21</f>
        <v>-19201.640000000072</v>
      </c>
      <c r="H22" s="73">
        <f t="shared" si="4"/>
        <v>-50092.220000000147</v>
      </c>
      <c r="I22" s="73">
        <f t="shared" si="4"/>
        <v>-51072.449999999953</v>
      </c>
      <c r="J22" s="73">
        <f t="shared" si="4"/>
        <v>-52349.280000000028</v>
      </c>
    </row>
    <row r="23" spans="1:10" ht="18" x14ac:dyDescent="0.25">
      <c r="A23" s="87"/>
      <c r="B23" s="80"/>
      <c r="C23" s="80"/>
      <c r="D23" s="80"/>
      <c r="E23" s="80"/>
      <c r="F23" s="80"/>
      <c r="G23" s="80"/>
      <c r="H23" s="81"/>
      <c r="I23" s="81"/>
      <c r="J23" s="81"/>
    </row>
    <row r="24" spans="1:10" ht="15.75" x14ac:dyDescent="0.25">
      <c r="A24" s="110" t="s">
        <v>64</v>
      </c>
      <c r="B24" s="111"/>
      <c r="C24" s="111"/>
      <c r="D24" s="111"/>
      <c r="E24" s="111"/>
      <c r="F24" s="111"/>
      <c r="G24" s="111"/>
      <c r="H24" s="111"/>
      <c r="I24" s="111"/>
      <c r="J24" s="111"/>
    </row>
    <row r="25" spans="1:10" ht="15.75" x14ac:dyDescent="0.25">
      <c r="A25" s="88"/>
      <c r="B25" s="89"/>
      <c r="C25" s="89"/>
      <c r="D25" s="89"/>
      <c r="E25" s="89"/>
      <c r="F25" s="89"/>
      <c r="G25" s="89"/>
      <c r="H25" s="89"/>
      <c r="I25" s="89"/>
      <c r="J25" s="89"/>
    </row>
    <row r="26" spans="1:10" ht="25.5" x14ac:dyDescent="0.25">
      <c r="A26" s="82"/>
      <c r="B26" s="83"/>
      <c r="C26" s="83"/>
      <c r="D26" s="84"/>
      <c r="E26" s="85"/>
      <c r="F26" s="86" t="s">
        <v>36</v>
      </c>
      <c r="G26" s="86" t="s">
        <v>34</v>
      </c>
      <c r="H26" s="86" t="s">
        <v>44</v>
      </c>
      <c r="I26" s="86" t="s">
        <v>45</v>
      </c>
      <c r="J26" s="86" t="s">
        <v>46</v>
      </c>
    </row>
    <row r="27" spans="1:10" ht="15" customHeight="1" x14ac:dyDescent="0.25">
      <c r="A27" s="112" t="s">
        <v>65</v>
      </c>
      <c r="B27" s="113"/>
      <c r="C27" s="113"/>
      <c r="D27" s="113"/>
      <c r="E27" s="114"/>
      <c r="F27" s="90">
        <v>0</v>
      </c>
      <c r="G27" s="90">
        <v>0</v>
      </c>
      <c r="H27" s="90">
        <v>0</v>
      </c>
      <c r="I27" s="90">
        <v>0</v>
      </c>
      <c r="J27" s="91">
        <v>0</v>
      </c>
    </row>
    <row r="28" spans="1:10" ht="15" customHeight="1" x14ac:dyDescent="0.25">
      <c r="A28" s="108" t="s">
        <v>66</v>
      </c>
      <c r="B28" s="109"/>
      <c r="C28" s="109"/>
      <c r="D28" s="109"/>
      <c r="E28" s="109"/>
      <c r="F28" s="92">
        <f>F22+F27</f>
        <v>33400.489999999991</v>
      </c>
      <c r="G28" s="92">
        <f t="shared" ref="G28:J28" si="5">G22+G27</f>
        <v>-19201.640000000072</v>
      </c>
      <c r="H28" s="92">
        <f t="shared" si="5"/>
        <v>-50092.220000000147</v>
      </c>
      <c r="I28" s="92">
        <f t="shared" si="5"/>
        <v>-51072.449999999953</v>
      </c>
      <c r="J28" s="93">
        <f t="shared" si="5"/>
        <v>-52349.280000000028</v>
      </c>
    </row>
    <row r="29" spans="1:10" ht="45" customHeight="1" x14ac:dyDescent="0.25">
      <c r="A29" s="115" t="s">
        <v>67</v>
      </c>
      <c r="B29" s="116"/>
      <c r="C29" s="116"/>
      <c r="D29" s="116"/>
      <c r="E29" s="117"/>
      <c r="F29" s="92">
        <f>F14+F21+F27-F28</f>
        <v>0</v>
      </c>
      <c r="G29" s="92">
        <f t="shared" ref="G29:J29" si="6">G14+G21+G27-G28</f>
        <v>0</v>
      </c>
      <c r="H29" s="92">
        <f t="shared" si="6"/>
        <v>0</v>
      </c>
      <c r="I29" s="92">
        <f t="shared" si="6"/>
        <v>0</v>
      </c>
      <c r="J29" s="93">
        <f t="shared" si="6"/>
        <v>0</v>
      </c>
    </row>
    <row r="30" spans="1:10" ht="15.75" x14ac:dyDescent="0.25">
      <c r="A30" s="94"/>
      <c r="B30" s="95"/>
      <c r="C30" s="95"/>
      <c r="D30" s="95"/>
      <c r="E30" s="95"/>
      <c r="F30" s="95"/>
      <c r="G30" s="95"/>
      <c r="H30" s="95"/>
      <c r="I30" s="95"/>
      <c r="J30" s="95"/>
    </row>
    <row r="31" spans="1:10" ht="15.75" x14ac:dyDescent="0.25">
      <c r="A31" s="118" t="s">
        <v>61</v>
      </c>
      <c r="B31" s="118"/>
      <c r="C31" s="118"/>
      <c r="D31" s="118"/>
      <c r="E31" s="118"/>
      <c r="F31" s="118"/>
      <c r="G31" s="118"/>
      <c r="H31" s="118"/>
      <c r="I31" s="118"/>
      <c r="J31" s="118"/>
    </row>
    <row r="32" spans="1:10" ht="18" x14ac:dyDescent="0.25">
      <c r="A32" s="96"/>
      <c r="B32" s="97"/>
      <c r="C32" s="97"/>
      <c r="D32" s="97"/>
      <c r="E32" s="97"/>
      <c r="F32" s="97"/>
      <c r="G32" s="97"/>
      <c r="H32" s="98"/>
      <c r="I32" s="98"/>
      <c r="J32" s="98"/>
    </row>
    <row r="33" spans="1:10" ht="25.5" x14ac:dyDescent="0.25">
      <c r="A33" s="99"/>
      <c r="B33" s="100"/>
      <c r="C33" s="100"/>
      <c r="D33" s="101"/>
      <c r="E33" s="102"/>
      <c r="F33" s="103" t="s">
        <v>36</v>
      </c>
      <c r="G33" s="103" t="s">
        <v>34</v>
      </c>
      <c r="H33" s="103" t="s">
        <v>44</v>
      </c>
      <c r="I33" s="103" t="s">
        <v>45</v>
      </c>
      <c r="J33" s="103" t="s">
        <v>46</v>
      </c>
    </row>
    <row r="34" spans="1:10" x14ac:dyDescent="0.25">
      <c r="A34" s="112" t="s">
        <v>65</v>
      </c>
      <c r="B34" s="113"/>
      <c r="C34" s="113"/>
      <c r="D34" s="113"/>
      <c r="E34" s="114"/>
      <c r="F34" s="90">
        <v>0</v>
      </c>
      <c r="G34" s="90">
        <f>F37</f>
        <v>0</v>
      </c>
      <c r="H34" s="90">
        <f>G37</f>
        <v>0</v>
      </c>
      <c r="I34" s="90">
        <f>H37</f>
        <v>0</v>
      </c>
      <c r="J34" s="91">
        <f>I37</f>
        <v>0</v>
      </c>
    </row>
    <row r="35" spans="1:10" ht="28.5" customHeight="1" x14ac:dyDescent="0.25">
      <c r="A35" s="112" t="s">
        <v>68</v>
      </c>
      <c r="B35" s="113"/>
      <c r="C35" s="113"/>
      <c r="D35" s="113"/>
      <c r="E35" s="114"/>
      <c r="F35" s="90">
        <v>0</v>
      </c>
      <c r="G35" s="90">
        <v>0</v>
      </c>
      <c r="H35" s="90">
        <v>0</v>
      </c>
      <c r="I35" s="90">
        <v>0</v>
      </c>
      <c r="J35" s="91">
        <v>0</v>
      </c>
    </row>
    <row r="36" spans="1:10" x14ac:dyDescent="0.25">
      <c r="A36" s="112" t="s">
        <v>69</v>
      </c>
      <c r="B36" s="119"/>
      <c r="C36" s="119"/>
      <c r="D36" s="119"/>
      <c r="E36" s="120"/>
      <c r="F36" s="90">
        <v>0</v>
      </c>
      <c r="G36" s="90">
        <v>0</v>
      </c>
      <c r="H36" s="90">
        <v>0</v>
      </c>
      <c r="I36" s="90">
        <v>0</v>
      </c>
      <c r="J36" s="91">
        <v>0</v>
      </c>
    </row>
    <row r="37" spans="1:10" ht="15" customHeight="1" x14ac:dyDescent="0.25">
      <c r="A37" s="108" t="s">
        <v>66</v>
      </c>
      <c r="B37" s="109"/>
      <c r="C37" s="109"/>
      <c r="D37" s="109"/>
      <c r="E37" s="109"/>
      <c r="F37" s="104">
        <f>F34-F35+F36</f>
        <v>0</v>
      </c>
      <c r="G37" s="104">
        <f t="shared" ref="G37:J37" si="7">G34-G35+G36</f>
        <v>0</v>
      </c>
      <c r="H37" s="104">
        <f t="shared" si="7"/>
        <v>0</v>
      </c>
      <c r="I37" s="104">
        <f t="shared" si="7"/>
        <v>0</v>
      </c>
      <c r="J37" s="105">
        <f t="shared" si="7"/>
        <v>0</v>
      </c>
    </row>
    <row r="38" spans="1:10" ht="17.2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s="106" t="s">
        <v>37</v>
      </c>
      <c r="B39" s="107"/>
      <c r="C39" s="107"/>
      <c r="D39" s="107"/>
      <c r="E39" s="107"/>
      <c r="F39" s="107"/>
      <c r="G39" s="107"/>
      <c r="H39" s="107"/>
      <c r="I39" s="107"/>
      <c r="J39" s="107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workbookViewId="0">
      <selection activeCell="E15" sqref="E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9" width="25.28515625" customWidth="1"/>
  </cols>
  <sheetData>
    <row r="1" spans="1:9" ht="42" customHeight="1" x14ac:dyDescent="0.25">
      <c r="A1" s="123" t="s">
        <v>30</v>
      </c>
      <c r="B1" s="123"/>
      <c r="C1" s="123"/>
      <c r="D1" s="123"/>
      <c r="E1" s="123"/>
      <c r="F1" s="123"/>
      <c r="G1" s="123"/>
      <c r="H1" s="123"/>
      <c r="I1" s="123"/>
    </row>
    <row r="2" spans="1:9" ht="18" customHeight="1" x14ac:dyDescent="0.25">
      <c r="A2" s="4"/>
      <c r="B2" s="4"/>
      <c r="C2" s="4"/>
      <c r="D2" s="17"/>
      <c r="E2" s="4"/>
      <c r="F2" s="4"/>
      <c r="G2" s="4"/>
      <c r="H2" s="4"/>
      <c r="I2" s="4"/>
    </row>
    <row r="3" spans="1:9" ht="15.75" customHeight="1" x14ac:dyDescent="0.25">
      <c r="A3" s="123" t="s">
        <v>17</v>
      </c>
      <c r="B3" s="123"/>
      <c r="C3" s="123"/>
      <c r="D3" s="123"/>
      <c r="E3" s="123"/>
      <c r="F3" s="123"/>
      <c r="G3" s="123"/>
      <c r="H3" s="123"/>
      <c r="I3" s="123"/>
    </row>
    <row r="4" spans="1:9" ht="18" x14ac:dyDescent="0.25">
      <c r="A4" s="4"/>
      <c r="B4" s="4"/>
      <c r="C4" s="4"/>
      <c r="D4" s="17"/>
      <c r="E4" s="4"/>
      <c r="F4" s="4"/>
      <c r="G4" s="4"/>
      <c r="H4" s="5"/>
      <c r="I4" s="5"/>
    </row>
    <row r="5" spans="1:9" ht="18" customHeight="1" x14ac:dyDescent="0.25">
      <c r="A5" s="123" t="s">
        <v>4</v>
      </c>
      <c r="B5" s="123"/>
      <c r="C5" s="123"/>
      <c r="D5" s="123"/>
      <c r="E5" s="123"/>
      <c r="F5" s="123"/>
      <c r="G5" s="123"/>
      <c r="H5" s="123"/>
      <c r="I5" s="123"/>
    </row>
    <row r="6" spans="1:9" ht="18" x14ac:dyDescent="0.25">
      <c r="A6" s="4"/>
      <c r="B6" s="4"/>
      <c r="C6" s="4"/>
      <c r="D6" s="17"/>
      <c r="E6" s="4"/>
      <c r="F6" s="4"/>
      <c r="G6" s="4"/>
      <c r="H6" s="5"/>
      <c r="I6" s="5"/>
    </row>
    <row r="7" spans="1:9" ht="15.75" customHeight="1" x14ac:dyDescent="0.25">
      <c r="A7" s="123" t="s">
        <v>47</v>
      </c>
      <c r="B7" s="123"/>
      <c r="C7" s="123"/>
      <c r="D7" s="123"/>
      <c r="E7" s="123"/>
      <c r="F7" s="123"/>
      <c r="G7" s="123"/>
      <c r="H7" s="123"/>
      <c r="I7" s="123"/>
    </row>
    <row r="8" spans="1:9" ht="18" x14ac:dyDescent="0.25">
      <c r="A8" s="4"/>
      <c r="B8" s="4"/>
      <c r="C8" s="4"/>
      <c r="D8" s="17"/>
      <c r="E8" s="4"/>
      <c r="F8" s="4"/>
      <c r="G8" s="4"/>
      <c r="H8" s="5"/>
      <c r="I8" s="5"/>
    </row>
    <row r="9" spans="1:9" ht="25.5" x14ac:dyDescent="0.25">
      <c r="A9" s="16" t="s">
        <v>5</v>
      </c>
      <c r="B9" s="15" t="s">
        <v>6</v>
      </c>
      <c r="C9" s="15" t="s">
        <v>3</v>
      </c>
      <c r="D9" s="15" t="s">
        <v>33</v>
      </c>
      <c r="E9" s="16" t="s">
        <v>34</v>
      </c>
      <c r="F9" s="16" t="s">
        <v>31</v>
      </c>
      <c r="G9" s="16" t="s">
        <v>25</v>
      </c>
      <c r="H9" s="16" t="s">
        <v>32</v>
      </c>
    </row>
    <row r="10" spans="1:9" x14ac:dyDescent="0.25">
      <c r="A10" s="29"/>
      <c r="B10" s="30"/>
      <c r="C10" s="28" t="s">
        <v>0</v>
      </c>
      <c r="D10" s="41">
        <f>SUM(D11,D16)</f>
        <v>1139267.42</v>
      </c>
      <c r="E10" s="41">
        <f t="shared" ref="E10:H10" si="0">SUM(E11,E16)</f>
        <v>1307146.3899999999</v>
      </c>
      <c r="F10" s="41">
        <f t="shared" si="0"/>
        <v>1429277.3099999998</v>
      </c>
      <c r="G10" s="41">
        <f t="shared" si="0"/>
        <v>1211916.71</v>
      </c>
      <c r="H10" s="41">
        <f t="shared" si="0"/>
        <v>1242214.68</v>
      </c>
    </row>
    <row r="11" spans="1:9" ht="15.75" customHeight="1" x14ac:dyDescent="0.25">
      <c r="A11" s="8">
        <v>6</v>
      </c>
      <c r="B11" s="8"/>
      <c r="C11" s="8" t="s">
        <v>7</v>
      </c>
      <c r="D11" s="41">
        <f>SUM(D12:D15)</f>
        <v>1139267.42</v>
      </c>
      <c r="E11" s="41">
        <f>SUM(E12:E15)</f>
        <v>1121334.46</v>
      </c>
      <c r="F11" s="41">
        <f>SUM(F12:F15)</f>
        <v>1243465.3799999999</v>
      </c>
      <c r="G11" s="41">
        <f t="shared" ref="G11:H11" si="1">SUM(G12:G15)</f>
        <v>1211916.71</v>
      </c>
      <c r="H11" s="41">
        <f t="shared" si="1"/>
        <v>1242214.68</v>
      </c>
    </row>
    <row r="12" spans="1:9" ht="38.25" x14ac:dyDescent="0.25">
      <c r="A12" s="8"/>
      <c r="B12" s="13">
        <v>63</v>
      </c>
      <c r="C12" s="13" t="s">
        <v>26</v>
      </c>
      <c r="D12" s="64">
        <v>954503.35</v>
      </c>
      <c r="E12" s="40">
        <v>923772.61</v>
      </c>
      <c r="F12" s="40">
        <v>1044193.86</v>
      </c>
      <c r="G12" s="40">
        <v>1068881.78</v>
      </c>
      <c r="H12" s="40">
        <v>1095603.82</v>
      </c>
    </row>
    <row r="13" spans="1:9" x14ac:dyDescent="0.25">
      <c r="A13" s="8"/>
      <c r="B13" s="13">
        <v>65</v>
      </c>
      <c r="C13" s="13" t="s">
        <v>70</v>
      </c>
      <c r="D13" s="64">
        <v>7555.25</v>
      </c>
      <c r="E13" s="40">
        <v>10702.5</v>
      </c>
      <c r="F13" s="40">
        <v>10702.5</v>
      </c>
      <c r="G13" s="40">
        <v>10970.06</v>
      </c>
      <c r="H13" s="40">
        <v>11244.31</v>
      </c>
    </row>
    <row r="14" spans="1:9" ht="25.5" x14ac:dyDescent="0.25">
      <c r="A14" s="8"/>
      <c r="B14" s="13">
        <v>66</v>
      </c>
      <c r="C14" s="13" t="s">
        <v>71</v>
      </c>
      <c r="D14" s="64">
        <v>18746.830000000002</v>
      </c>
      <c r="E14" s="40">
        <v>35791.93</v>
      </c>
      <c r="F14" s="40">
        <v>34761.339999999997</v>
      </c>
      <c r="G14" s="40">
        <v>35630.379999999997</v>
      </c>
      <c r="H14" s="40">
        <v>36521.160000000003</v>
      </c>
    </row>
    <row r="15" spans="1:9" ht="38.25" x14ac:dyDescent="0.25">
      <c r="A15" s="9"/>
      <c r="B15" s="9">
        <v>67</v>
      </c>
      <c r="C15" s="13" t="s">
        <v>27</v>
      </c>
      <c r="D15" s="64">
        <v>158461.99</v>
      </c>
      <c r="E15" s="40">
        <v>151067.42000000001</v>
      </c>
      <c r="F15" s="40">
        <v>153807.67999999999</v>
      </c>
      <c r="G15" s="40">
        <v>96434.49</v>
      </c>
      <c r="H15" s="40">
        <v>98845.39</v>
      </c>
    </row>
    <row r="16" spans="1:9" ht="25.5" x14ac:dyDescent="0.25">
      <c r="A16" s="11">
        <v>8</v>
      </c>
      <c r="B16" s="12"/>
      <c r="C16" s="18" t="s">
        <v>14</v>
      </c>
      <c r="D16" s="63">
        <v>0</v>
      </c>
      <c r="E16" s="41">
        <f>SUM(E17)</f>
        <v>185811.93</v>
      </c>
      <c r="F16" s="41">
        <f>SUM(F17)</f>
        <v>185811.93</v>
      </c>
      <c r="G16" s="41">
        <f t="shared" ref="G16:H16" si="2">SUM(G17)</f>
        <v>0</v>
      </c>
      <c r="H16" s="41">
        <f t="shared" si="2"/>
        <v>0</v>
      </c>
    </row>
    <row r="17" spans="1:9" x14ac:dyDescent="0.25">
      <c r="A17" s="13"/>
      <c r="B17" s="13">
        <v>84</v>
      </c>
      <c r="C17" s="19" t="s">
        <v>21</v>
      </c>
      <c r="D17" s="64">
        <v>0</v>
      </c>
      <c r="E17" s="40">
        <v>185811.93</v>
      </c>
      <c r="F17" s="40">
        <v>185811.93</v>
      </c>
      <c r="G17" s="40">
        <v>0</v>
      </c>
      <c r="H17" s="40">
        <v>0</v>
      </c>
    </row>
    <row r="21" spans="1:9" ht="15.75" x14ac:dyDescent="0.25">
      <c r="A21" s="123" t="s">
        <v>48</v>
      </c>
      <c r="B21" s="131"/>
      <c r="C21" s="131"/>
      <c r="D21" s="131"/>
      <c r="E21" s="131"/>
      <c r="F21" s="131"/>
      <c r="G21" s="131"/>
      <c r="H21" s="131"/>
      <c r="I21" s="131"/>
    </row>
    <row r="22" spans="1:9" ht="18" x14ac:dyDescent="0.25">
      <c r="A22" s="4"/>
      <c r="B22" s="4"/>
      <c r="C22" s="4"/>
      <c r="D22" s="17"/>
      <c r="E22" s="4"/>
      <c r="F22" s="4"/>
      <c r="G22" s="4"/>
      <c r="H22" s="5"/>
      <c r="I22" s="5"/>
    </row>
    <row r="23" spans="1:9" ht="25.5" x14ac:dyDescent="0.25">
      <c r="A23" s="16" t="s">
        <v>5</v>
      </c>
      <c r="B23" s="15" t="s">
        <v>6</v>
      </c>
      <c r="C23" s="15" t="s">
        <v>8</v>
      </c>
      <c r="D23" s="15" t="s">
        <v>33</v>
      </c>
      <c r="E23" s="16" t="s">
        <v>34</v>
      </c>
      <c r="F23" s="16" t="s">
        <v>31</v>
      </c>
      <c r="G23" s="16" t="s">
        <v>25</v>
      </c>
      <c r="H23" s="16" t="s">
        <v>32</v>
      </c>
    </row>
    <row r="24" spans="1:9" x14ac:dyDescent="0.25">
      <c r="A24" s="29"/>
      <c r="B24" s="30"/>
      <c r="C24" s="28" t="s">
        <v>1</v>
      </c>
      <c r="D24" s="51">
        <f>SUM(D25,D31,D34)</f>
        <v>1105866.93</v>
      </c>
      <c r="E24" s="51">
        <f>SUM(E25,E31,E34)</f>
        <v>1326348.03</v>
      </c>
      <c r="F24" s="51">
        <f>SUM(F25,F31,F34)</f>
        <v>1479369.53</v>
      </c>
      <c r="G24" s="51">
        <f t="shared" ref="G24:H24" si="3">SUM(G25,G31)</f>
        <v>1262989.1599999999</v>
      </c>
      <c r="H24" s="51">
        <f t="shared" si="3"/>
        <v>1294563.96</v>
      </c>
    </row>
    <row r="25" spans="1:9" ht="15.75" customHeight="1" x14ac:dyDescent="0.25">
      <c r="A25" s="8">
        <v>3</v>
      </c>
      <c r="B25" s="8"/>
      <c r="C25" s="8" t="s">
        <v>9</v>
      </c>
      <c r="D25" s="46">
        <f>SUM(D26:D30)</f>
        <v>1014986.66</v>
      </c>
      <c r="E25" s="46">
        <f>SUM(E26:E30)</f>
        <v>1066476.54</v>
      </c>
      <c r="F25" s="46">
        <f>SUM(F26:F30)</f>
        <v>1215533.83</v>
      </c>
      <c r="G25" s="46">
        <f t="shared" ref="G25:H25" si="4">SUM(G26:G30)</f>
        <v>1244505.26</v>
      </c>
      <c r="H25" s="46">
        <f t="shared" si="4"/>
        <v>1275617.95</v>
      </c>
    </row>
    <row r="26" spans="1:9" ht="15.75" customHeight="1" x14ac:dyDescent="0.25">
      <c r="A26" s="8"/>
      <c r="B26" s="13">
        <v>31</v>
      </c>
      <c r="C26" s="13" t="s">
        <v>10</v>
      </c>
      <c r="D26" s="65">
        <v>850593.28000000003</v>
      </c>
      <c r="E26" s="42">
        <v>865929.21</v>
      </c>
      <c r="F26" s="43">
        <v>1027462.67</v>
      </c>
      <c r="G26" s="42">
        <v>1053149.24</v>
      </c>
      <c r="H26" s="42">
        <v>1079477.97</v>
      </c>
    </row>
    <row r="27" spans="1:9" x14ac:dyDescent="0.25">
      <c r="A27" s="9"/>
      <c r="B27" s="9">
        <v>32</v>
      </c>
      <c r="C27" s="9" t="s">
        <v>20</v>
      </c>
      <c r="D27" s="66">
        <v>156711.57</v>
      </c>
      <c r="E27" s="42">
        <v>194531.27</v>
      </c>
      <c r="F27" s="42">
        <v>185197.58</v>
      </c>
      <c r="G27" s="42">
        <v>188410.6</v>
      </c>
      <c r="H27" s="42">
        <v>193120.93</v>
      </c>
    </row>
    <row r="28" spans="1:9" x14ac:dyDescent="0.25">
      <c r="A28" s="9"/>
      <c r="B28" s="9">
        <v>34</v>
      </c>
      <c r="C28" s="9" t="s">
        <v>72</v>
      </c>
      <c r="D28" s="66">
        <v>7100.62</v>
      </c>
      <c r="E28" s="42">
        <v>4512.1400000000003</v>
      </c>
      <c r="F28" s="42">
        <v>2325</v>
      </c>
      <c r="G28" s="42">
        <v>2383.13</v>
      </c>
      <c r="H28" s="42">
        <v>2442.6999999999998</v>
      </c>
    </row>
    <row r="29" spans="1:9" ht="25.5" x14ac:dyDescent="0.25">
      <c r="A29" s="9"/>
      <c r="B29" s="9">
        <v>37</v>
      </c>
      <c r="C29" s="13" t="s">
        <v>154</v>
      </c>
      <c r="D29" s="65">
        <v>581.19000000000005</v>
      </c>
      <c r="E29" s="42">
        <v>955.34</v>
      </c>
      <c r="F29" s="42">
        <v>0</v>
      </c>
      <c r="G29" s="42">
        <v>0</v>
      </c>
      <c r="H29" s="42">
        <v>0</v>
      </c>
    </row>
    <row r="30" spans="1:9" x14ac:dyDescent="0.25">
      <c r="A30" s="9"/>
      <c r="B30" s="9">
        <v>38</v>
      </c>
      <c r="C30" s="9" t="s">
        <v>73</v>
      </c>
      <c r="D30" s="66">
        <v>0</v>
      </c>
      <c r="E30" s="42">
        <v>548.58000000000004</v>
      </c>
      <c r="F30" s="42">
        <v>548.58000000000004</v>
      </c>
      <c r="G30" s="42">
        <v>562.29</v>
      </c>
      <c r="H30" s="42">
        <v>576.35</v>
      </c>
    </row>
    <row r="31" spans="1:9" ht="25.5" x14ac:dyDescent="0.25">
      <c r="A31" s="11">
        <v>4</v>
      </c>
      <c r="B31" s="12"/>
      <c r="C31" s="18" t="s">
        <v>11</v>
      </c>
      <c r="D31" s="46">
        <f>SUM(D32:D33)</f>
        <v>90880.27</v>
      </c>
      <c r="E31" s="46">
        <f>SUM(E32:E33)</f>
        <v>200146.22999999998</v>
      </c>
      <c r="F31" s="46">
        <f>SUM(F32:F33)</f>
        <v>204110.44</v>
      </c>
      <c r="G31" s="46">
        <f t="shared" ref="G31:H31" si="5">SUM(G32:G33)</f>
        <v>18483.900000000001</v>
      </c>
      <c r="H31" s="46">
        <f t="shared" si="5"/>
        <v>18946.009999999998</v>
      </c>
    </row>
    <row r="32" spans="1:9" ht="38.25" x14ac:dyDescent="0.25">
      <c r="A32" s="13"/>
      <c r="B32" s="13">
        <v>42</v>
      </c>
      <c r="C32" s="19" t="s">
        <v>28</v>
      </c>
      <c r="D32" s="65">
        <v>90880.27</v>
      </c>
      <c r="E32" s="42">
        <v>27606.58</v>
      </c>
      <c r="F32" s="42">
        <v>31570.79</v>
      </c>
      <c r="G32" s="42">
        <v>18483.900000000001</v>
      </c>
      <c r="H32" s="44">
        <v>18946.009999999998</v>
      </c>
    </row>
    <row r="33" spans="1:8" ht="25.5" x14ac:dyDescent="0.25">
      <c r="A33" s="13"/>
      <c r="B33" s="13">
        <v>45</v>
      </c>
      <c r="C33" s="19" t="s">
        <v>74</v>
      </c>
      <c r="D33" s="65">
        <v>0</v>
      </c>
      <c r="E33" s="42">
        <v>172539.65</v>
      </c>
      <c r="F33" s="42">
        <v>172539.65</v>
      </c>
      <c r="G33" s="42">
        <v>0</v>
      </c>
      <c r="H33" s="44">
        <v>0</v>
      </c>
    </row>
    <row r="34" spans="1:8" ht="25.5" x14ac:dyDescent="0.25">
      <c r="A34" s="8">
        <v>5</v>
      </c>
      <c r="B34" s="8"/>
      <c r="C34" s="18" t="s">
        <v>15</v>
      </c>
      <c r="D34" s="46">
        <f>SUM(D35)</f>
        <v>0</v>
      </c>
      <c r="E34" s="46">
        <f>SUM(E35)</f>
        <v>59725.26</v>
      </c>
      <c r="F34" s="46">
        <f>SUM(F35)</f>
        <v>59725.26</v>
      </c>
      <c r="G34" s="46">
        <f t="shared" ref="G34:H34" si="6">SUM(G35)</f>
        <v>0</v>
      </c>
      <c r="H34" s="46">
        <f t="shared" si="6"/>
        <v>0</v>
      </c>
    </row>
    <row r="35" spans="1:8" ht="25.5" x14ac:dyDescent="0.25">
      <c r="A35" s="13"/>
      <c r="B35" s="13">
        <v>54</v>
      </c>
      <c r="C35" s="19" t="s">
        <v>22</v>
      </c>
      <c r="D35" s="65">
        <v>0</v>
      </c>
      <c r="E35" s="42">
        <v>59725.26</v>
      </c>
      <c r="F35" s="42">
        <v>59725.26</v>
      </c>
      <c r="G35" s="42">
        <v>0</v>
      </c>
      <c r="H35" s="44">
        <v>0</v>
      </c>
    </row>
  </sheetData>
  <mergeCells count="5">
    <mergeCell ref="A21:I21"/>
    <mergeCell ref="A1:I1"/>
    <mergeCell ref="A3:I3"/>
    <mergeCell ref="A5:I5"/>
    <mergeCell ref="A7:I7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0"/>
  <sheetViews>
    <sheetView workbookViewId="0">
      <selection activeCell="B36" sqref="B3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23" t="s">
        <v>30</v>
      </c>
      <c r="B1" s="123"/>
      <c r="C1" s="123"/>
      <c r="D1" s="123"/>
      <c r="E1" s="123"/>
      <c r="F1" s="123"/>
    </row>
    <row r="2" spans="1:6" ht="18" customHeight="1" x14ac:dyDescent="0.25">
      <c r="A2" s="17"/>
      <c r="B2" s="17"/>
      <c r="C2" s="17"/>
      <c r="D2" s="17"/>
      <c r="E2" s="17"/>
      <c r="F2" s="17"/>
    </row>
    <row r="3" spans="1:6" ht="15.75" customHeight="1" x14ac:dyDescent="0.25">
      <c r="A3" s="123" t="s">
        <v>17</v>
      </c>
      <c r="B3" s="123"/>
      <c r="C3" s="123"/>
      <c r="D3" s="123"/>
      <c r="E3" s="123"/>
      <c r="F3" s="123"/>
    </row>
    <row r="4" spans="1:6" ht="18" x14ac:dyDescent="0.25">
      <c r="B4" s="17"/>
      <c r="C4" s="17"/>
      <c r="D4" s="17"/>
      <c r="E4" s="5"/>
      <c r="F4" s="5"/>
    </row>
    <row r="5" spans="1:6" ht="18" customHeight="1" x14ac:dyDescent="0.25">
      <c r="A5" s="123" t="s">
        <v>4</v>
      </c>
      <c r="B5" s="123"/>
      <c r="C5" s="123"/>
      <c r="D5" s="123"/>
      <c r="E5" s="123"/>
      <c r="F5" s="123"/>
    </row>
    <row r="6" spans="1:6" ht="18" x14ac:dyDescent="0.25">
      <c r="A6" s="17"/>
      <c r="B6" s="17"/>
      <c r="C6" s="17"/>
      <c r="D6" s="17"/>
      <c r="E6" s="5"/>
      <c r="F6" s="5"/>
    </row>
    <row r="7" spans="1:6" ht="15.75" customHeight="1" x14ac:dyDescent="0.25">
      <c r="A7" s="123" t="s">
        <v>49</v>
      </c>
      <c r="B7" s="123"/>
      <c r="C7" s="123"/>
      <c r="D7" s="123"/>
      <c r="E7" s="123"/>
      <c r="F7" s="123"/>
    </row>
    <row r="8" spans="1:6" ht="18" x14ac:dyDescent="0.25">
      <c r="A8" s="17"/>
      <c r="B8" s="17"/>
      <c r="C8" s="17"/>
      <c r="D8" s="17"/>
      <c r="E8" s="5"/>
      <c r="F8" s="5"/>
    </row>
    <row r="9" spans="1:6" ht="25.5" x14ac:dyDescent="0.25">
      <c r="A9" s="16" t="s">
        <v>51</v>
      </c>
      <c r="B9" s="15" t="s">
        <v>33</v>
      </c>
      <c r="C9" s="16" t="s">
        <v>34</v>
      </c>
      <c r="D9" s="16" t="s">
        <v>31</v>
      </c>
      <c r="E9" s="16" t="s">
        <v>25</v>
      </c>
      <c r="F9" s="16" t="s">
        <v>32</v>
      </c>
    </row>
    <row r="10" spans="1:6" x14ac:dyDescent="0.25">
      <c r="A10" s="31" t="s">
        <v>0</v>
      </c>
      <c r="B10" s="51">
        <f>SUM(B11,B14,B16,B20,B24,B26)</f>
        <v>1185672.8400000001</v>
      </c>
      <c r="C10" s="51">
        <f>SUM(C14,C16,C20,C24,C26)</f>
        <v>1369838.3399999999</v>
      </c>
      <c r="D10" s="51">
        <f>SUM(D14,D16,D20,D24,D26)</f>
        <v>1479369.53</v>
      </c>
      <c r="E10" s="51">
        <f t="shared" ref="E10:F10" si="0">SUM(E14,E16,E20,E24,E26)</f>
        <v>1262989.1600000001</v>
      </c>
      <c r="F10" s="51">
        <f t="shared" si="0"/>
        <v>1294563.9600000002</v>
      </c>
    </row>
    <row r="11" spans="1:6" x14ac:dyDescent="0.25">
      <c r="A11" s="31" t="s">
        <v>158</v>
      </c>
      <c r="B11" s="51">
        <f>SUM(B12:B13)</f>
        <v>18567.23</v>
      </c>
      <c r="C11" s="51">
        <v>0</v>
      </c>
      <c r="D11" s="51">
        <v>0</v>
      </c>
      <c r="E11" s="51">
        <v>0</v>
      </c>
      <c r="F11" s="51">
        <v>0</v>
      </c>
    </row>
    <row r="12" spans="1:6" x14ac:dyDescent="0.25">
      <c r="A12" s="68" t="s">
        <v>157</v>
      </c>
      <c r="B12" s="70">
        <v>2766.58</v>
      </c>
      <c r="C12" s="51">
        <v>0</v>
      </c>
      <c r="D12" s="51">
        <v>0</v>
      </c>
      <c r="E12" s="51">
        <v>0</v>
      </c>
      <c r="F12" s="51">
        <v>0</v>
      </c>
    </row>
    <row r="13" spans="1:6" x14ac:dyDescent="0.25">
      <c r="A13" s="69" t="s">
        <v>159</v>
      </c>
      <c r="B13" s="70">
        <v>15800.65</v>
      </c>
      <c r="C13" s="51">
        <v>0</v>
      </c>
      <c r="D13" s="51">
        <v>0</v>
      </c>
      <c r="E13" s="51">
        <v>0</v>
      </c>
      <c r="F13" s="51">
        <v>0</v>
      </c>
    </row>
    <row r="14" spans="1:6" x14ac:dyDescent="0.25">
      <c r="A14" s="31" t="s">
        <v>54</v>
      </c>
      <c r="B14" s="51">
        <f>SUM(B15)</f>
        <v>18282.3</v>
      </c>
      <c r="C14" s="51">
        <f>SUM(C15)</f>
        <v>32491.93</v>
      </c>
      <c r="D14" s="51">
        <f>SUM(D15)</f>
        <v>31461.34</v>
      </c>
      <c r="E14" s="51">
        <f t="shared" ref="E14:F14" si="1">SUM(E15)</f>
        <v>32247.88</v>
      </c>
      <c r="F14" s="51">
        <f t="shared" si="1"/>
        <v>33054.1</v>
      </c>
    </row>
    <row r="15" spans="1:6" x14ac:dyDescent="0.25">
      <c r="A15" s="14" t="s">
        <v>82</v>
      </c>
      <c r="B15" s="67">
        <v>18282.3</v>
      </c>
      <c r="C15" s="42">
        <v>32491.93</v>
      </c>
      <c r="D15" s="42">
        <v>31461.34</v>
      </c>
      <c r="E15" s="42">
        <v>32247.88</v>
      </c>
      <c r="F15" s="42">
        <v>33054.1</v>
      </c>
    </row>
    <row r="16" spans="1:6" ht="25.5" x14ac:dyDescent="0.25">
      <c r="A16" s="8" t="s">
        <v>53</v>
      </c>
      <c r="B16" s="46">
        <f>SUM(B17:B19)</f>
        <v>193855.44</v>
      </c>
      <c r="C16" s="46">
        <f>SUM(C17:C19)</f>
        <v>224461.87</v>
      </c>
      <c r="D16" s="46">
        <f>SUM(D17:D19)</f>
        <v>214602.4</v>
      </c>
      <c r="E16" s="46">
        <f t="shared" ref="E16:F16" si="2">SUM(E17:E19)</f>
        <v>158477</v>
      </c>
      <c r="F16" s="46">
        <f t="shared" si="2"/>
        <v>162438.97999999998</v>
      </c>
    </row>
    <row r="17" spans="1:6" ht="25.5" x14ac:dyDescent="0.25">
      <c r="A17" s="14" t="s">
        <v>84</v>
      </c>
      <c r="B17" s="45">
        <v>7555.24</v>
      </c>
      <c r="C17" s="42">
        <v>10702.5</v>
      </c>
      <c r="D17" s="42">
        <v>10702.5</v>
      </c>
      <c r="E17" s="42">
        <v>10970.06</v>
      </c>
      <c r="F17" s="42">
        <v>11244.31</v>
      </c>
    </row>
    <row r="18" spans="1:6" x14ac:dyDescent="0.25">
      <c r="A18" s="14" t="s">
        <v>83</v>
      </c>
      <c r="B18" s="45">
        <v>46405.45</v>
      </c>
      <c r="C18" s="42">
        <v>62691.95</v>
      </c>
      <c r="D18" s="42">
        <v>50092.22</v>
      </c>
      <c r="E18" s="42">
        <v>51072.45</v>
      </c>
      <c r="F18" s="42">
        <v>52349.279999999999</v>
      </c>
    </row>
    <row r="19" spans="1:6" ht="25.5" x14ac:dyDescent="0.25">
      <c r="A19" s="14" t="s">
        <v>88</v>
      </c>
      <c r="B19" s="45">
        <v>139894.75</v>
      </c>
      <c r="C19" s="42">
        <v>151067.42000000001</v>
      </c>
      <c r="D19" s="42">
        <v>153807.67999999999</v>
      </c>
      <c r="E19" s="42">
        <v>96434.49</v>
      </c>
      <c r="F19" s="42">
        <v>98845.39</v>
      </c>
    </row>
    <row r="20" spans="1:6" x14ac:dyDescent="0.25">
      <c r="A20" s="31" t="s">
        <v>52</v>
      </c>
      <c r="B20" s="46">
        <f>SUM(B21:B23)</f>
        <v>954503.34000000008</v>
      </c>
      <c r="C20" s="46">
        <f>SUM(C21:C23)</f>
        <v>923772.61</v>
      </c>
      <c r="D20" s="46">
        <f>SUM(D21:D23)</f>
        <v>1044193.86</v>
      </c>
      <c r="E20" s="46">
        <f t="shared" ref="E20:F20" si="3">SUM(E21:E23)</f>
        <v>1068881.78</v>
      </c>
      <c r="F20" s="46">
        <f t="shared" si="3"/>
        <v>1095603.82</v>
      </c>
    </row>
    <row r="21" spans="1:6" x14ac:dyDescent="0.25">
      <c r="A21" s="10" t="s">
        <v>79</v>
      </c>
      <c r="B21" s="45">
        <v>895293.54</v>
      </c>
      <c r="C21" s="42">
        <v>880216.61</v>
      </c>
      <c r="D21" s="42">
        <v>1040518.86</v>
      </c>
      <c r="E21" s="42">
        <v>1066319.28</v>
      </c>
      <c r="F21" s="44">
        <v>1092977.26</v>
      </c>
    </row>
    <row r="22" spans="1:6" x14ac:dyDescent="0.25">
      <c r="A22" s="10" t="s">
        <v>80</v>
      </c>
      <c r="B22" s="45">
        <v>0</v>
      </c>
      <c r="C22" s="42">
        <v>2500</v>
      </c>
      <c r="D22" s="42">
        <v>2500</v>
      </c>
      <c r="E22" s="42">
        <v>2562.5</v>
      </c>
      <c r="F22" s="44">
        <v>2626.56</v>
      </c>
    </row>
    <row r="23" spans="1:6" x14ac:dyDescent="0.25">
      <c r="A23" s="10" t="s">
        <v>81</v>
      </c>
      <c r="B23" s="45">
        <v>59209.8</v>
      </c>
      <c r="C23" s="42">
        <v>41056</v>
      </c>
      <c r="D23" s="42">
        <v>1175</v>
      </c>
      <c r="E23" s="42">
        <v>0</v>
      </c>
      <c r="F23" s="44">
        <v>0</v>
      </c>
    </row>
    <row r="24" spans="1:6" x14ac:dyDescent="0.25">
      <c r="A24" s="31" t="s">
        <v>85</v>
      </c>
      <c r="B24" s="46">
        <f>SUM(B25)</f>
        <v>464.53</v>
      </c>
      <c r="C24" s="46">
        <f>SUM(C25)</f>
        <v>3300</v>
      </c>
      <c r="D24" s="46">
        <f>SUM(D25)</f>
        <v>3300</v>
      </c>
      <c r="E24" s="46">
        <f t="shared" ref="E24:F24" si="4">SUM(E25)</f>
        <v>3382.5</v>
      </c>
      <c r="F24" s="46">
        <f t="shared" si="4"/>
        <v>3467.06</v>
      </c>
    </row>
    <row r="25" spans="1:6" x14ac:dyDescent="0.25">
      <c r="A25" s="10" t="s">
        <v>86</v>
      </c>
      <c r="B25" s="45">
        <v>464.53</v>
      </c>
      <c r="C25" s="42">
        <v>3300</v>
      </c>
      <c r="D25" s="42">
        <v>3300</v>
      </c>
      <c r="E25" s="42">
        <v>3382.5</v>
      </c>
      <c r="F25" s="44">
        <v>3467.06</v>
      </c>
    </row>
    <row r="26" spans="1:6" ht="25.5" x14ac:dyDescent="0.25">
      <c r="A26" s="31" t="s">
        <v>87</v>
      </c>
      <c r="B26" s="46">
        <f>SUM(B27)</f>
        <v>0</v>
      </c>
      <c r="C26" s="46">
        <f>SUM(C27)</f>
        <v>185811.93</v>
      </c>
      <c r="D26" s="46">
        <f>SUM(D27)</f>
        <v>185811.93</v>
      </c>
      <c r="E26" s="46">
        <f t="shared" ref="E26:F26" si="5">SUM(E27)</f>
        <v>0</v>
      </c>
      <c r="F26" s="46">
        <f t="shared" si="5"/>
        <v>0</v>
      </c>
    </row>
    <row r="27" spans="1:6" x14ac:dyDescent="0.25">
      <c r="A27" s="10" t="s">
        <v>89</v>
      </c>
      <c r="B27" s="45">
        <v>0</v>
      </c>
      <c r="C27" s="42">
        <v>185811.93</v>
      </c>
      <c r="D27" s="42">
        <v>185811.93</v>
      </c>
      <c r="E27" s="42">
        <v>0</v>
      </c>
      <c r="F27" s="44">
        <v>0</v>
      </c>
    </row>
    <row r="33" spans="1:6" ht="15.75" customHeight="1" x14ac:dyDescent="0.25">
      <c r="A33" s="123" t="s">
        <v>50</v>
      </c>
      <c r="B33" s="123"/>
      <c r="C33" s="123"/>
      <c r="D33" s="123"/>
      <c r="E33" s="123"/>
      <c r="F33" s="123"/>
    </row>
    <row r="34" spans="1:6" ht="18" x14ac:dyDescent="0.25">
      <c r="A34" s="17"/>
      <c r="B34" s="17"/>
      <c r="C34" s="17"/>
      <c r="D34" s="17"/>
      <c r="E34" s="5"/>
      <c r="F34" s="5"/>
    </row>
    <row r="35" spans="1:6" ht="25.5" x14ac:dyDescent="0.25">
      <c r="A35" s="16" t="s">
        <v>51</v>
      </c>
      <c r="B35" s="15" t="s">
        <v>33</v>
      </c>
      <c r="C35" s="16" t="s">
        <v>34</v>
      </c>
      <c r="D35" s="16" t="s">
        <v>31</v>
      </c>
      <c r="E35" s="16" t="s">
        <v>25</v>
      </c>
      <c r="F35" s="16" t="s">
        <v>32</v>
      </c>
    </row>
    <row r="36" spans="1:6" x14ac:dyDescent="0.25">
      <c r="A36" s="31" t="s">
        <v>1</v>
      </c>
      <c r="B36" s="62">
        <f>SUM(B37,B41,B51,B55,B57,B59,B67,B69)</f>
        <v>1105592.6199999999</v>
      </c>
      <c r="C36" s="51">
        <f>SUM(C37,C41,C51,C55,C57,C59,C67:C67,C69)</f>
        <v>1326348.03</v>
      </c>
      <c r="D36" s="51">
        <f>SUM(D37,D41,D51,D57,D59,D67,D69)</f>
        <v>1479369.53</v>
      </c>
      <c r="E36" s="51">
        <f t="shared" ref="E36:F36" si="6">SUM(E37,E41,E51,E57,E59,E67,E69)</f>
        <v>1262989.1599999999</v>
      </c>
      <c r="F36" s="51">
        <f t="shared" si="6"/>
        <v>1294563.96</v>
      </c>
    </row>
    <row r="37" spans="1:6" ht="15.75" customHeight="1" x14ac:dyDescent="0.25">
      <c r="A37" s="18" t="s">
        <v>90</v>
      </c>
      <c r="B37" s="71">
        <f>SUM(B38:B40)</f>
        <v>850318.97</v>
      </c>
      <c r="C37" s="46">
        <f>SUM(C38:C40)</f>
        <v>865929.21</v>
      </c>
      <c r="D37" s="46">
        <f>SUM(D38:D40)</f>
        <v>1027462.67</v>
      </c>
      <c r="E37" s="46">
        <f t="shared" ref="E37:F37" si="7">SUM(E38:E40)</f>
        <v>1053149.24</v>
      </c>
      <c r="F37" s="46">
        <f t="shared" si="7"/>
        <v>1079477.97</v>
      </c>
    </row>
    <row r="38" spans="1:6" x14ac:dyDescent="0.25">
      <c r="A38" s="10" t="s">
        <v>82</v>
      </c>
      <c r="B38" s="45">
        <v>0</v>
      </c>
      <c r="C38" s="42">
        <v>3185.35</v>
      </c>
      <c r="D38" s="42">
        <v>1165</v>
      </c>
      <c r="E38" s="42">
        <v>1194.1300000000001</v>
      </c>
      <c r="F38" s="42">
        <v>1223.98</v>
      </c>
    </row>
    <row r="39" spans="1:6" x14ac:dyDescent="0.25">
      <c r="A39" s="10" t="s">
        <v>92</v>
      </c>
      <c r="B39" s="45">
        <v>3157.75</v>
      </c>
      <c r="C39" s="42">
        <v>0</v>
      </c>
      <c r="D39" s="42">
        <v>0</v>
      </c>
      <c r="E39" s="42">
        <v>0</v>
      </c>
      <c r="F39" s="42">
        <v>0</v>
      </c>
    </row>
    <row r="40" spans="1:6" x14ac:dyDescent="0.25">
      <c r="A40" s="10" t="s">
        <v>79</v>
      </c>
      <c r="B40" s="45">
        <f>SUM(823012.14,24149.08)</f>
        <v>847161.22</v>
      </c>
      <c r="C40" s="42">
        <v>862743.86</v>
      </c>
      <c r="D40" s="42">
        <v>1026297.67</v>
      </c>
      <c r="E40" s="42">
        <v>1051955.1100000001</v>
      </c>
      <c r="F40" s="42">
        <v>1078253.99</v>
      </c>
    </row>
    <row r="41" spans="1:6" x14ac:dyDescent="0.25">
      <c r="A41" s="18" t="s">
        <v>91</v>
      </c>
      <c r="B41" s="71">
        <f>SUM(B42:B50)</f>
        <v>156711.57</v>
      </c>
      <c r="C41" s="46">
        <f>SUM(C42:C50)</f>
        <v>194531.27</v>
      </c>
      <c r="D41" s="46">
        <f t="shared" ref="D41:F41" si="8">SUM(D42:D50)</f>
        <v>185197.58000000002</v>
      </c>
      <c r="E41" s="46">
        <f t="shared" si="8"/>
        <v>188410.6</v>
      </c>
      <c r="F41" s="46">
        <f t="shared" si="8"/>
        <v>193120.93000000002</v>
      </c>
    </row>
    <row r="42" spans="1:6" x14ac:dyDescent="0.25">
      <c r="A42" s="10" t="s">
        <v>157</v>
      </c>
      <c r="B42" s="45">
        <f>SUM(1850.49,334.89)</f>
        <v>2185.38</v>
      </c>
      <c r="C42" s="42">
        <v>3929.06</v>
      </c>
      <c r="D42" s="42">
        <v>0</v>
      </c>
      <c r="E42" s="42">
        <v>0</v>
      </c>
      <c r="F42" s="42">
        <v>0</v>
      </c>
    </row>
    <row r="43" spans="1:6" x14ac:dyDescent="0.25">
      <c r="A43" s="10" t="s">
        <v>82</v>
      </c>
      <c r="B43" s="45">
        <v>3652.77</v>
      </c>
      <c r="C43" s="42">
        <v>22537.72</v>
      </c>
      <c r="D43" s="42">
        <v>22700</v>
      </c>
      <c r="E43" s="42">
        <v>23267.5</v>
      </c>
      <c r="F43" s="42">
        <v>23849.21</v>
      </c>
    </row>
    <row r="44" spans="1:6" ht="25.5" x14ac:dyDescent="0.25">
      <c r="A44" s="14" t="s">
        <v>84</v>
      </c>
      <c r="B44" s="45">
        <v>7502.16</v>
      </c>
      <c r="C44" s="42">
        <v>10702.5</v>
      </c>
      <c r="D44" s="42">
        <v>10702.5</v>
      </c>
      <c r="E44" s="42">
        <v>10970.06</v>
      </c>
      <c r="F44" s="42">
        <v>11244.31</v>
      </c>
    </row>
    <row r="45" spans="1:6" x14ac:dyDescent="0.25">
      <c r="A45" s="10" t="s">
        <v>92</v>
      </c>
      <c r="B45" s="45">
        <v>6573.19</v>
      </c>
      <c r="C45" s="42">
        <v>34881.71</v>
      </c>
      <c r="D45" s="42">
        <v>41090.050000000003</v>
      </c>
      <c r="E45" s="42">
        <v>42117.3</v>
      </c>
      <c r="F45" s="42">
        <v>43170.239999999998</v>
      </c>
    </row>
    <row r="46" spans="1:6" ht="25.5" x14ac:dyDescent="0.25">
      <c r="A46" s="14" t="s">
        <v>93</v>
      </c>
      <c r="B46" s="45">
        <v>125826.18</v>
      </c>
      <c r="C46" s="42">
        <v>87102.8</v>
      </c>
      <c r="D46" s="42">
        <v>94057.42</v>
      </c>
      <c r="E46" s="42">
        <v>96408.86</v>
      </c>
      <c r="F46" s="42">
        <v>98819.13</v>
      </c>
    </row>
    <row r="47" spans="1:6" x14ac:dyDescent="0.25">
      <c r="A47" s="10" t="s">
        <v>79</v>
      </c>
      <c r="B47" s="45">
        <f>SUM(6457.75,2963.04)</f>
        <v>9420.7900000000009</v>
      </c>
      <c r="C47" s="42">
        <v>11747.98</v>
      </c>
      <c r="D47" s="42">
        <v>9672.61</v>
      </c>
      <c r="E47" s="42">
        <v>9701.8799999999992</v>
      </c>
      <c r="F47" s="42">
        <v>9944.42</v>
      </c>
    </row>
    <row r="48" spans="1:6" x14ac:dyDescent="0.25">
      <c r="A48" s="10" t="s">
        <v>80</v>
      </c>
      <c r="B48" s="45"/>
      <c r="C48" s="42">
        <v>2500</v>
      </c>
      <c r="D48" s="42">
        <v>2500</v>
      </c>
      <c r="E48" s="42">
        <v>2562.5</v>
      </c>
      <c r="F48" s="42">
        <v>2626.56</v>
      </c>
    </row>
    <row r="49" spans="1:6" x14ac:dyDescent="0.25">
      <c r="A49" s="10" t="s">
        <v>81</v>
      </c>
      <c r="B49" s="45">
        <v>1086.57</v>
      </c>
      <c r="C49" s="42">
        <v>17829.5</v>
      </c>
      <c r="D49" s="42">
        <v>1175</v>
      </c>
      <c r="E49" s="42">
        <v>0</v>
      </c>
      <c r="F49" s="42">
        <v>0</v>
      </c>
    </row>
    <row r="50" spans="1:6" x14ac:dyDescent="0.25">
      <c r="A50" s="10" t="s">
        <v>86</v>
      </c>
      <c r="B50" s="45">
        <v>464.53</v>
      </c>
      <c r="C50" s="42">
        <v>3300</v>
      </c>
      <c r="D50" s="42">
        <v>3300</v>
      </c>
      <c r="E50" s="42">
        <v>3382.5</v>
      </c>
      <c r="F50" s="42">
        <v>3467.06</v>
      </c>
    </row>
    <row r="51" spans="1:6" x14ac:dyDescent="0.25">
      <c r="A51" s="18" t="s">
        <v>94</v>
      </c>
      <c r="B51" s="71">
        <f>SUM(B52:B54)</f>
        <v>7100.62</v>
      </c>
      <c r="C51" s="46">
        <f>SUM(C52:C54)</f>
        <v>4512.1400000000003</v>
      </c>
      <c r="D51" s="46">
        <f>SUM(D53:D54)</f>
        <v>2325</v>
      </c>
      <c r="E51" s="46">
        <f t="shared" ref="E51:F51" si="9">SUM(E53:E54)</f>
        <v>2383.13</v>
      </c>
      <c r="F51" s="46">
        <f t="shared" si="9"/>
        <v>2442.7000000000003</v>
      </c>
    </row>
    <row r="52" spans="1:6" x14ac:dyDescent="0.25">
      <c r="A52" s="10" t="s">
        <v>155</v>
      </c>
      <c r="B52" s="45">
        <v>0</v>
      </c>
      <c r="C52" s="42">
        <v>4500</v>
      </c>
      <c r="D52" s="42">
        <v>0</v>
      </c>
      <c r="E52" s="42">
        <v>0</v>
      </c>
      <c r="F52" s="42">
        <v>0</v>
      </c>
    </row>
    <row r="53" spans="1:6" x14ac:dyDescent="0.25">
      <c r="A53" s="10" t="s">
        <v>82</v>
      </c>
      <c r="B53" s="45">
        <v>0</v>
      </c>
      <c r="C53" s="42">
        <v>0</v>
      </c>
      <c r="D53" s="42">
        <v>2300</v>
      </c>
      <c r="E53" s="42">
        <v>2357.5</v>
      </c>
      <c r="F53" s="42">
        <v>2416.44</v>
      </c>
    </row>
    <row r="54" spans="1:6" ht="25.5" x14ac:dyDescent="0.25">
      <c r="A54" s="14" t="s">
        <v>93</v>
      </c>
      <c r="B54" s="45">
        <v>7100.62</v>
      </c>
      <c r="C54" s="42">
        <v>12.14</v>
      </c>
      <c r="D54" s="42">
        <v>25</v>
      </c>
      <c r="E54" s="42">
        <v>25.63</v>
      </c>
      <c r="F54" s="42">
        <v>26.26</v>
      </c>
    </row>
    <row r="55" spans="1:6" ht="25.5" x14ac:dyDescent="0.25">
      <c r="A55" s="18" t="s">
        <v>156</v>
      </c>
      <c r="B55" s="71">
        <f>SUM(B56)</f>
        <v>581.19000000000005</v>
      </c>
      <c r="C55" s="46">
        <f>SUM(C56)</f>
        <v>955.34</v>
      </c>
      <c r="D55" s="46">
        <f t="shared" ref="D55:F55" si="10">SUM(D56)</f>
        <v>0</v>
      </c>
      <c r="E55" s="46">
        <f t="shared" si="10"/>
        <v>0</v>
      </c>
      <c r="F55" s="46">
        <f t="shared" si="10"/>
        <v>0</v>
      </c>
    </row>
    <row r="56" spans="1:6" x14ac:dyDescent="0.25">
      <c r="A56" s="14" t="s">
        <v>157</v>
      </c>
      <c r="B56" s="45">
        <v>581.19000000000005</v>
      </c>
      <c r="C56" s="42">
        <v>955.34</v>
      </c>
      <c r="D56" s="42">
        <v>0</v>
      </c>
      <c r="E56" s="42">
        <v>0</v>
      </c>
      <c r="F56" s="42">
        <v>0</v>
      </c>
    </row>
    <row r="57" spans="1:6" x14ac:dyDescent="0.25">
      <c r="A57" s="18" t="s">
        <v>95</v>
      </c>
      <c r="B57" s="71">
        <v>0</v>
      </c>
      <c r="C57" s="46">
        <f>SUM(C58)</f>
        <v>548.58000000000004</v>
      </c>
      <c r="D57" s="46">
        <f>SUM(D58)</f>
        <v>548.58000000000004</v>
      </c>
      <c r="E57" s="46">
        <f t="shared" ref="E57:F57" si="11">SUM(E58)</f>
        <v>562.29</v>
      </c>
      <c r="F57" s="46">
        <f t="shared" si="11"/>
        <v>576.35</v>
      </c>
    </row>
    <row r="58" spans="1:6" x14ac:dyDescent="0.25">
      <c r="A58" s="10" t="s">
        <v>79</v>
      </c>
      <c r="B58" s="45">
        <v>0</v>
      </c>
      <c r="C58" s="42">
        <v>548.58000000000004</v>
      </c>
      <c r="D58" s="42">
        <v>548.58000000000004</v>
      </c>
      <c r="E58" s="42">
        <v>562.29</v>
      </c>
      <c r="F58" s="42">
        <v>576.35</v>
      </c>
    </row>
    <row r="59" spans="1:6" ht="38.25" x14ac:dyDescent="0.25">
      <c r="A59" s="18" t="s">
        <v>96</v>
      </c>
      <c r="B59" s="71">
        <f>SUM(B60:B66)</f>
        <v>90880.27</v>
      </c>
      <c r="C59" s="46">
        <f>SUM(C61:C66)</f>
        <v>27606.58</v>
      </c>
      <c r="D59" s="46">
        <f>SUM(D61:D66)</f>
        <v>31570.79</v>
      </c>
      <c r="E59" s="46">
        <f t="shared" ref="E59:F59" si="12">SUM(E61:E66)</f>
        <v>18483.900000000001</v>
      </c>
      <c r="F59" s="46">
        <f t="shared" si="12"/>
        <v>18946.010000000002</v>
      </c>
    </row>
    <row r="60" spans="1:6" x14ac:dyDescent="0.25">
      <c r="A60" s="10" t="s">
        <v>155</v>
      </c>
      <c r="B60" s="45">
        <v>15800.65</v>
      </c>
      <c r="C60" s="46"/>
      <c r="D60" s="46"/>
      <c r="E60" s="46"/>
      <c r="F60" s="46"/>
    </row>
    <row r="61" spans="1:6" x14ac:dyDescent="0.25">
      <c r="A61" s="10" t="s">
        <v>82</v>
      </c>
      <c r="B61" s="45">
        <v>1145.05</v>
      </c>
      <c r="C61" s="42">
        <v>6768.86</v>
      </c>
      <c r="D61" s="42">
        <v>5296.34</v>
      </c>
      <c r="E61" s="42">
        <v>5428.75</v>
      </c>
      <c r="F61" s="42">
        <v>5564.47</v>
      </c>
    </row>
    <row r="62" spans="1:6" x14ac:dyDescent="0.25">
      <c r="A62" s="10" t="s">
        <v>92</v>
      </c>
      <c r="B62" s="45">
        <v>0</v>
      </c>
      <c r="C62" s="42">
        <v>7565.44</v>
      </c>
      <c r="D62" s="42">
        <v>9002.17</v>
      </c>
      <c r="E62" s="42">
        <v>8955.15</v>
      </c>
      <c r="F62" s="42">
        <v>9179.0400000000009</v>
      </c>
    </row>
    <row r="63" spans="1:6" ht="25.5" x14ac:dyDescent="0.25">
      <c r="A63" s="14" t="s">
        <v>93</v>
      </c>
      <c r="B63" s="45">
        <v>6967.95</v>
      </c>
      <c r="C63" s="42"/>
      <c r="D63" s="42"/>
      <c r="E63" s="42"/>
      <c r="F63" s="42"/>
    </row>
    <row r="64" spans="1:6" x14ac:dyDescent="0.25">
      <c r="A64" s="10" t="s">
        <v>79</v>
      </c>
      <c r="B64" s="45">
        <f>SUM(530.06,9965.48)</f>
        <v>10495.539999999999</v>
      </c>
      <c r="C64" s="42">
        <v>0</v>
      </c>
      <c r="D64" s="42">
        <v>4000</v>
      </c>
      <c r="E64" s="42">
        <v>4100</v>
      </c>
      <c r="F64" s="42">
        <v>4202.5</v>
      </c>
    </row>
    <row r="65" spans="1:6" x14ac:dyDescent="0.25">
      <c r="A65" s="10" t="s">
        <v>81</v>
      </c>
      <c r="B65" s="45">
        <v>56471.08</v>
      </c>
      <c r="C65" s="42"/>
      <c r="D65" s="42"/>
      <c r="E65" s="42"/>
      <c r="F65" s="42"/>
    </row>
    <row r="66" spans="1:6" ht="25.5" x14ac:dyDescent="0.25">
      <c r="A66" s="14" t="s">
        <v>97</v>
      </c>
      <c r="B66" s="45">
        <v>0</v>
      </c>
      <c r="C66" s="42">
        <v>13272.28</v>
      </c>
      <c r="D66" s="42">
        <v>13272.28</v>
      </c>
      <c r="E66" s="42">
        <v>0</v>
      </c>
      <c r="F66" s="42">
        <v>0</v>
      </c>
    </row>
    <row r="67" spans="1:6" ht="38.25" x14ac:dyDescent="0.25">
      <c r="A67" s="18" t="s">
        <v>98</v>
      </c>
      <c r="B67" s="45">
        <v>0</v>
      </c>
      <c r="C67" s="46">
        <f>SUM(C68)</f>
        <v>172539.65</v>
      </c>
      <c r="D67" s="46">
        <f>SUM(D68)</f>
        <v>172539.65</v>
      </c>
      <c r="E67" s="46">
        <f t="shared" ref="E67:F67" si="13">SUM(E68)</f>
        <v>0</v>
      </c>
      <c r="F67" s="46">
        <f t="shared" si="13"/>
        <v>0</v>
      </c>
    </row>
    <row r="68" spans="1:6" ht="25.5" x14ac:dyDescent="0.25">
      <c r="A68" s="14" t="s">
        <v>97</v>
      </c>
      <c r="B68" s="45">
        <v>0</v>
      </c>
      <c r="C68" s="42">
        <v>172539.65</v>
      </c>
      <c r="D68" s="42">
        <v>172539.65</v>
      </c>
      <c r="E68" s="42">
        <v>0</v>
      </c>
      <c r="F68" s="42">
        <v>0</v>
      </c>
    </row>
    <row r="69" spans="1:6" ht="38.25" x14ac:dyDescent="0.25">
      <c r="A69" s="18" t="s">
        <v>99</v>
      </c>
      <c r="B69" s="45">
        <v>0</v>
      </c>
      <c r="C69" s="46">
        <f>SUM(C70)</f>
        <v>59725.26</v>
      </c>
      <c r="D69" s="46">
        <f>SUM(D70)</f>
        <v>59725.26</v>
      </c>
      <c r="E69" s="46">
        <f t="shared" ref="E69:F69" si="14">SUM(E70)</f>
        <v>0</v>
      </c>
      <c r="F69" s="46">
        <f t="shared" si="14"/>
        <v>0</v>
      </c>
    </row>
    <row r="70" spans="1:6" ht="25.5" x14ac:dyDescent="0.25">
      <c r="A70" s="14" t="s">
        <v>93</v>
      </c>
      <c r="B70" s="45">
        <v>0</v>
      </c>
      <c r="C70" s="42">
        <v>59725.26</v>
      </c>
      <c r="D70" s="42">
        <v>59725.26</v>
      </c>
      <c r="E70" s="42">
        <v>0</v>
      </c>
      <c r="F70" s="42">
        <v>0</v>
      </c>
    </row>
  </sheetData>
  <mergeCells count="5">
    <mergeCell ref="A1:F1"/>
    <mergeCell ref="A3:F3"/>
    <mergeCell ref="A5:F5"/>
    <mergeCell ref="A7:F7"/>
    <mergeCell ref="A33:F33"/>
  </mergeCell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C12" sqref="C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23" t="s">
        <v>30</v>
      </c>
      <c r="B1" s="123"/>
      <c r="C1" s="123"/>
      <c r="D1" s="123"/>
      <c r="E1" s="123"/>
      <c r="F1" s="12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23" t="s">
        <v>17</v>
      </c>
      <c r="B3" s="123"/>
      <c r="C3" s="123"/>
      <c r="D3" s="123"/>
      <c r="E3" s="124"/>
      <c r="F3" s="124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23" t="s">
        <v>4</v>
      </c>
      <c r="B5" s="125"/>
      <c r="C5" s="125"/>
      <c r="D5" s="125"/>
      <c r="E5" s="125"/>
      <c r="F5" s="125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23" t="s">
        <v>12</v>
      </c>
      <c r="B7" s="131"/>
      <c r="C7" s="131"/>
      <c r="D7" s="131"/>
      <c r="E7" s="131"/>
      <c r="F7" s="131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6" t="s">
        <v>51</v>
      </c>
      <c r="B9" s="15" t="s">
        <v>33</v>
      </c>
      <c r="C9" s="16" t="s">
        <v>34</v>
      </c>
      <c r="D9" s="16" t="s">
        <v>31</v>
      </c>
      <c r="E9" s="16" t="s">
        <v>25</v>
      </c>
      <c r="F9" s="16" t="s">
        <v>32</v>
      </c>
    </row>
    <row r="10" spans="1:6" ht="15.75" customHeight="1" x14ac:dyDescent="0.25">
      <c r="A10" s="8" t="s">
        <v>13</v>
      </c>
      <c r="B10" s="71">
        <v>1105866.94</v>
      </c>
      <c r="C10" s="46">
        <v>1326348.03</v>
      </c>
      <c r="D10" s="46">
        <f>SUM(D11)</f>
        <v>1479369.53</v>
      </c>
      <c r="E10" s="46">
        <f t="shared" ref="E10:F10" si="0">SUM(E11)</f>
        <v>1262989.1599999999</v>
      </c>
      <c r="F10" s="46">
        <f t="shared" si="0"/>
        <v>1294563.96</v>
      </c>
    </row>
    <row r="11" spans="1:6" ht="15.75" customHeight="1" x14ac:dyDescent="0.25">
      <c r="A11" s="8" t="s">
        <v>75</v>
      </c>
      <c r="B11" s="45">
        <v>1105866.94</v>
      </c>
      <c r="C11" s="42">
        <v>1326348.03</v>
      </c>
      <c r="D11" s="42">
        <f>SUM(D12)</f>
        <v>1479369.53</v>
      </c>
      <c r="E11" s="42">
        <f t="shared" ref="E11:F11" si="1">SUM(E12)</f>
        <v>1262989.1599999999</v>
      </c>
      <c r="F11" s="42">
        <f t="shared" si="1"/>
        <v>1294563.96</v>
      </c>
    </row>
    <row r="12" spans="1:6" x14ac:dyDescent="0.25">
      <c r="A12" s="14" t="s">
        <v>76</v>
      </c>
      <c r="B12" s="45">
        <v>1105866.94</v>
      </c>
      <c r="C12" s="42">
        <v>1326348.03</v>
      </c>
      <c r="D12" s="42">
        <v>1479369.53</v>
      </c>
      <c r="E12" s="42">
        <v>1262989.1599999999</v>
      </c>
      <c r="F12" s="42">
        <v>1294563.96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12" sqref="D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23" t="s">
        <v>30</v>
      </c>
      <c r="B1" s="123"/>
      <c r="C1" s="123"/>
      <c r="D1" s="123"/>
      <c r="E1" s="123"/>
      <c r="F1" s="123"/>
      <c r="G1" s="123"/>
      <c r="H1" s="12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3" t="s">
        <v>17</v>
      </c>
      <c r="B3" s="123"/>
      <c r="C3" s="123"/>
      <c r="D3" s="123"/>
      <c r="E3" s="123"/>
      <c r="F3" s="123"/>
      <c r="G3" s="123"/>
      <c r="H3" s="12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3" t="s">
        <v>55</v>
      </c>
      <c r="B5" s="123"/>
      <c r="C5" s="123"/>
      <c r="D5" s="123"/>
      <c r="E5" s="123"/>
      <c r="F5" s="123"/>
      <c r="G5" s="123"/>
      <c r="H5" s="12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6" t="s">
        <v>5</v>
      </c>
      <c r="B7" s="15" t="s">
        <v>6</v>
      </c>
      <c r="C7" s="15" t="s">
        <v>29</v>
      </c>
      <c r="D7" s="15" t="s">
        <v>33</v>
      </c>
      <c r="E7" s="16" t="s">
        <v>34</v>
      </c>
      <c r="F7" s="16" t="s">
        <v>31</v>
      </c>
      <c r="G7" s="16" t="s">
        <v>25</v>
      </c>
      <c r="H7" s="16" t="s">
        <v>32</v>
      </c>
    </row>
    <row r="8" spans="1:8" x14ac:dyDescent="0.25">
      <c r="A8" s="29"/>
      <c r="B8" s="30"/>
      <c r="C8" s="28" t="s">
        <v>57</v>
      </c>
      <c r="D8" s="62">
        <v>0</v>
      </c>
      <c r="E8" s="46">
        <f>SUM(E9)</f>
        <v>185811.93</v>
      </c>
      <c r="F8" s="46">
        <f>SUM(F9)</f>
        <v>185811.93</v>
      </c>
      <c r="G8" s="46">
        <f t="shared" ref="G8:H8" si="0">SUM(G9)</f>
        <v>0</v>
      </c>
      <c r="H8" s="46">
        <f t="shared" si="0"/>
        <v>0</v>
      </c>
    </row>
    <row r="9" spans="1:8" ht="25.5" x14ac:dyDescent="0.25">
      <c r="A9" s="8">
        <v>8</v>
      </c>
      <c r="B9" s="8"/>
      <c r="C9" s="8" t="s">
        <v>14</v>
      </c>
      <c r="D9" s="45">
        <v>0</v>
      </c>
      <c r="E9" s="42">
        <f>SUM(E10)</f>
        <v>185811.93</v>
      </c>
      <c r="F9" s="42">
        <f>SUM(F10)</f>
        <v>185811.93</v>
      </c>
      <c r="G9" s="42">
        <f t="shared" ref="G9:H9" si="1">SUM(G10)</f>
        <v>0</v>
      </c>
      <c r="H9" s="42">
        <f t="shared" si="1"/>
        <v>0</v>
      </c>
    </row>
    <row r="10" spans="1:8" x14ac:dyDescent="0.25">
      <c r="A10" s="8"/>
      <c r="B10" s="13">
        <v>84</v>
      </c>
      <c r="C10" s="13" t="s">
        <v>21</v>
      </c>
      <c r="D10" s="45">
        <v>0</v>
      </c>
      <c r="E10" s="42">
        <v>185811.93</v>
      </c>
      <c r="F10" s="42">
        <v>185811.93</v>
      </c>
      <c r="G10" s="42">
        <v>0</v>
      </c>
      <c r="H10" s="42">
        <v>0</v>
      </c>
    </row>
    <row r="11" spans="1:8" x14ac:dyDescent="0.25">
      <c r="A11" s="8"/>
      <c r="B11" s="13"/>
      <c r="C11" s="32"/>
      <c r="D11" s="45"/>
      <c r="E11" s="42"/>
      <c r="F11" s="42"/>
      <c r="G11" s="42"/>
      <c r="H11" s="42"/>
    </row>
    <row r="12" spans="1:8" x14ac:dyDescent="0.25">
      <c r="A12" s="8"/>
      <c r="B12" s="13"/>
      <c r="C12" s="28" t="s">
        <v>60</v>
      </c>
      <c r="D12" s="71">
        <v>0</v>
      </c>
      <c r="E12" s="46">
        <f>SUM(E13)</f>
        <v>59725.26</v>
      </c>
      <c r="F12" s="46">
        <f>SUM(F13)</f>
        <v>59725.26</v>
      </c>
      <c r="G12" s="46">
        <f t="shared" ref="G12:H12" si="2">SUM(G13)</f>
        <v>0</v>
      </c>
      <c r="H12" s="46">
        <f t="shared" si="2"/>
        <v>0</v>
      </c>
    </row>
    <row r="13" spans="1:8" ht="25.5" x14ac:dyDescent="0.25">
      <c r="A13" s="11">
        <v>5</v>
      </c>
      <c r="B13" s="12"/>
      <c r="C13" s="18" t="s">
        <v>15</v>
      </c>
      <c r="D13" s="45">
        <v>0</v>
      </c>
      <c r="E13" s="42">
        <f>SUM(E14)</f>
        <v>59725.26</v>
      </c>
      <c r="F13" s="42">
        <f>SUM(F14)</f>
        <v>59725.26</v>
      </c>
      <c r="G13" s="42">
        <f t="shared" ref="G13:H13" si="3">SUM(G14)</f>
        <v>0</v>
      </c>
      <c r="H13" s="42">
        <f t="shared" si="3"/>
        <v>0</v>
      </c>
    </row>
    <row r="14" spans="1:8" ht="25.5" x14ac:dyDescent="0.25">
      <c r="A14" s="13"/>
      <c r="B14" s="13">
        <v>54</v>
      </c>
      <c r="C14" s="19" t="s">
        <v>22</v>
      </c>
      <c r="D14" s="45">
        <v>0</v>
      </c>
      <c r="E14" s="42">
        <v>59725.26</v>
      </c>
      <c r="F14" s="42">
        <v>59725.26</v>
      </c>
      <c r="G14" s="42">
        <v>0</v>
      </c>
      <c r="H14" s="44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workbookViewId="0">
      <selection activeCell="C12" sqref="C1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23" t="s">
        <v>30</v>
      </c>
      <c r="B1" s="123"/>
      <c r="C1" s="123"/>
      <c r="D1" s="123"/>
      <c r="E1" s="123"/>
      <c r="F1" s="123"/>
    </row>
    <row r="2" spans="1:6" ht="18" customHeight="1" x14ac:dyDescent="0.25">
      <c r="A2" s="17"/>
      <c r="B2" s="17"/>
      <c r="C2" s="17"/>
      <c r="D2" s="17"/>
      <c r="E2" s="17"/>
      <c r="F2" s="17"/>
    </row>
    <row r="3" spans="1:6" ht="15.75" customHeight="1" x14ac:dyDescent="0.25">
      <c r="A3" s="123" t="s">
        <v>17</v>
      </c>
      <c r="B3" s="123"/>
      <c r="C3" s="123"/>
      <c r="D3" s="123"/>
      <c r="E3" s="123"/>
      <c r="F3" s="123"/>
    </row>
    <row r="4" spans="1:6" ht="18" x14ac:dyDescent="0.25">
      <c r="A4" s="17"/>
      <c r="B4" s="17"/>
      <c r="C4" s="17"/>
      <c r="D4" s="17"/>
      <c r="E4" s="5"/>
      <c r="F4" s="5"/>
    </row>
    <row r="5" spans="1:6" ht="18" customHeight="1" x14ac:dyDescent="0.25">
      <c r="A5" s="123" t="s">
        <v>56</v>
      </c>
      <c r="B5" s="123"/>
      <c r="C5" s="123"/>
      <c r="D5" s="123"/>
      <c r="E5" s="123"/>
      <c r="F5" s="123"/>
    </row>
    <row r="6" spans="1:6" ht="18" x14ac:dyDescent="0.25">
      <c r="A6" s="17"/>
      <c r="B6" s="17"/>
      <c r="C6" s="17"/>
      <c r="D6" s="17"/>
      <c r="E6" s="5"/>
      <c r="F6" s="5"/>
    </row>
    <row r="7" spans="1:6" ht="25.5" x14ac:dyDescent="0.25">
      <c r="A7" s="15" t="s">
        <v>51</v>
      </c>
      <c r="B7" s="15" t="s">
        <v>33</v>
      </c>
      <c r="C7" s="16" t="s">
        <v>34</v>
      </c>
      <c r="D7" s="16" t="s">
        <v>31</v>
      </c>
      <c r="E7" s="16" t="s">
        <v>25</v>
      </c>
      <c r="F7" s="16" t="s">
        <v>32</v>
      </c>
    </row>
    <row r="8" spans="1:6" x14ac:dyDescent="0.25">
      <c r="A8" s="8" t="s">
        <v>57</v>
      </c>
      <c r="B8" s="72">
        <v>0</v>
      </c>
      <c r="C8" s="50">
        <f>SUM(C9)</f>
        <v>185811.93</v>
      </c>
      <c r="D8" s="50">
        <f t="shared" ref="D8:F9" si="0">SUM(D9)</f>
        <v>185811.93</v>
      </c>
      <c r="E8" s="50">
        <f t="shared" si="0"/>
        <v>0</v>
      </c>
      <c r="F8" s="50">
        <f t="shared" si="0"/>
        <v>0</v>
      </c>
    </row>
    <row r="9" spans="1:6" ht="25.5" x14ac:dyDescent="0.25">
      <c r="A9" s="8" t="s">
        <v>58</v>
      </c>
      <c r="B9" s="47">
        <v>0</v>
      </c>
      <c r="C9" s="48">
        <f>SUM(C10)</f>
        <v>185811.93</v>
      </c>
      <c r="D9" s="48">
        <f t="shared" si="0"/>
        <v>185811.93</v>
      </c>
      <c r="E9" s="48">
        <f t="shared" si="0"/>
        <v>0</v>
      </c>
      <c r="F9" s="48">
        <f t="shared" si="0"/>
        <v>0</v>
      </c>
    </row>
    <row r="10" spans="1:6" ht="25.5" x14ac:dyDescent="0.25">
      <c r="A10" s="14" t="s">
        <v>59</v>
      </c>
      <c r="B10" s="47">
        <v>0</v>
      </c>
      <c r="C10" s="48">
        <v>185811.93</v>
      </c>
      <c r="D10" s="48">
        <v>185811.93</v>
      </c>
      <c r="E10" s="48">
        <v>0</v>
      </c>
      <c r="F10" s="48">
        <v>0</v>
      </c>
    </row>
    <row r="11" spans="1:6" x14ac:dyDescent="0.25">
      <c r="A11" s="14"/>
      <c r="B11" s="47"/>
      <c r="C11" s="48"/>
      <c r="D11" s="48"/>
      <c r="E11" s="48"/>
      <c r="F11" s="48"/>
    </row>
    <row r="12" spans="1:6" x14ac:dyDescent="0.25">
      <c r="A12" s="8" t="s">
        <v>60</v>
      </c>
      <c r="B12" s="72">
        <v>0</v>
      </c>
      <c r="C12" s="50">
        <f>SUM(C13)</f>
        <v>59725.26</v>
      </c>
      <c r="D12" s="50">
        <f t="shared" ref="D12:F13" si="1">SUM(D13)</f>
        <v>59725.26</v>
      </c>
      <c r="E12" s="50">
        <f t="shared" si="1"/>
        <v>0</v>
      </c>
      <c r="F12" s="50">
        <f t="shared" si="1"/>
        <v>0</v>
      </c>
    </row>
    <row r="13" spans="1:6" ht="25.5" x14ac:dyDescent="0.25">
      <c r="A13" s="8" t="s">
        <v>78</v>
      </c>
      <c r="B13" s="47">
        <v>0</v>
      </c>
      <c r="C13" s="48">
        <f>SUM(C14)</f>
        <v>59725.26</v>
      </c>
      <c r="D13" s="48">
        <f t="shared" si="1"/>
        <v>59725.26</v>
      </c>
      <c r="E13" s="48">
        <f t="shared" si="1"/>
        <v>0</v>
      </c>
      <c r="F13" s="48">
        <f t="shared" si="1"/>
        <v>0</v>
      </c>
    </row>
    <row r="14" spans="1:6" ht="25.5" x14ac:dyDescent="0.25">
      <c r="A14" s="14" t="s">
        <v>77</v>
      </c>
      <c r="B14" s="47">
        <v>0</v>
      </c>
      <c r="C14" s="48">
        <v>59725.26</v>
      </c>
      <c r="D14" s="48">
        <v>59725.26</v>
      </c>
      <c r="E14" s="48">
        <v>0</v>
      </c>
      <c r="F14" s="49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18"/>
  <sheetViews>
    <sheetView workbookViewId="0">
      <selection activeCell="F7" sqref="F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23" t="s">
        <v>30</v>
      </c>
      <c r="B1" s="123"/>
      <c r="C1" s="123"/>
      <c r="D1" s="123"/>
      <c r="E1" s="123"/>
      <c r="F1" s="123"/>
      <c r="G1" s="123"/>
      <c r="H1" s="123"/>
      <c r="I1" s="123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23" t="s">
        <v>16</v>
      </c>
      <c r="B3" s="125"/>
      <c r="C3" s="125"/>
      <c r="D3" s="125"/>
      <c r="E3" s="125"/>
      <c r="F3" s="125"/>
      <c r="G3" s="125"/>
      <c r="H3" s="125"/>
      <c r="I3" s="125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5" t="s">
        <v>18</v>
      </c>
      <c r="B5" s="146"/>
      <c r="C5" s="147"/>
      <c r="D5" s="15" t="s">
        <v>19</v>
      </c>
      <c r="E5" s="15" t="s">
        <v>33</v>
      </c>
      <c r="F5" s="16" t="s">
        <v>34</v>
      </c>
      <c r="G5" s="16" t="s">
        <v>31</v>
      </c>
      <c r="H5" s="16" t="s">
        <v>25</v>
      </c>
      <c r="I5" s="16" t="s">
        <v>32</v>
      </c>
    </row>
    <row r="6" spans="1:9" x14ac:dyDescent="0.25">
      <c r="A6" s="140" t="s">
        <v>100</v>
      </c>
      <c r="B6" s="141"/>
      <c r="C6" s="142"/>
      <c r="D6" s="21" t="s">
        <v>101</v>
      </c>
      <c r="E6" s="71">
        <f>SUM(E7,E12,E21,E25,E30)</f>
        <v>981670.58000000007</v>
      </c>
      <c r="F6" s="46">
        <f>SUM(F7,F12,F21,F25,F30)</f>
        <v>1188747.28</v>
      </c>
      <c r="G6" s="46">
        <f>SUM(G7,G12,G21,G25,G30)</f>
        <v>1355474.1099999999</v>
      </c>
      <c r="H6" s="46">
        <f>SUM(H7,H12,H21,H25,H30)</f>
        <v>1137685.3500000001</v>
      </c>
      <c r="I6" s="46">
        <f>SUM(I7,I12,I21,I25,I30)</f>
        <v>1166127.5199999998</v>
      </c>
    </row>
    <row r="7" spans="1:9" ht="25.5" x14ac:dyDescent="0.25">
      <c r="A7" s="140" t="s">
        <v>102</v>
      </c>
      <c r="B7" s="141"/>
      <c r="C7" s="142"/>
      <c r="D7" s="21" t="s">
        <v>103</v>
      </c>
      <c r="E7" s="71">
        <v>132926.79999999999</v>
      </c>
      <c r="F7" s="46">
        <v>87114.94</v>
      </c>
      <c r="G7" s="46">
        <v>94082.42</v>
      </c>
      <c r="H7" s="46">
        <v>96434.49</v>
      </c>
      <c r="I7" s="52">
        <v>98845.39</v>
      </c>
    </row>
    <row r="8" spans="1:9" ht="25.5" x14ac:dyDescent="0.25">
      <c r="A8" s="137" t="s">
        <v>104</v>
      </c>
      <c r="B8" s="138"/>
      <c r="C8" s="139"/>
      <c r="D8" s="27" t="s">
        <v>105</v>
      </c>
      <c r="E8" s="45">
        <v>132926.79999999999</v>
      </c>
      <c r="F8" s="42">
        <v>87114.94</v>
      </c>
      <c r="G8" s="42">
        <v>94082.42</v>
      </c>
      <c r="H8" s="42">
        <v>96434.49</v>
      </c>
      <c r="I8" s="44">
        <v>98845.39</v>
      </c>
    </row>
    <row r="9" spans="1:9" x14ac:dyDescent="0.25">
      <c r="A9" s="132">
        <v>3</v>
      </c>
      <c r="B9" s="133"/>
      <c r="C9" s="134"/>
      <c r="D9" s="20" t="s">
        <v>9</v>
      </c>
      <c r="E9" s="45">
        <f>SUM(E10:E11)</f>
        <v>132926.79999999999</v>
      </c>
      <c r="F9" s="42">
        <v>87114.94</v>
      </c>
      <c r="G9" s="42">
        <v>94082.42</v>
      </c>
      <c r="H9" s="42">
        <v>96434.49</v>
      </c>
      <c r="I9" s="44">
        <v>98845.39</v>
      </c>
    </row>
    <row r="10" spans="1:9" x14ac:dyDescent="0.25">
      <c r="A10" s="135">
        <v>32</v>
      </c>
      <c r="B10" s="143"/>
      <c r="C10" s="144"/>
      <c r="D10" s="20" t="s">
        <v>20</v>
      </c>
      <c r="E10" s="45">
        <v>125826.18</v>
      </c>
      <c r="F10" s="42">
        <v>87102.8</v>
      </c>
      <c r="G10" s="42">
        <v>94057.42</v>
      </c>
      <c r="H10" s="42">
        <v>96408.86</v>
      </c>
      <c r="I10" s="44">
        <v>98819.13</v>
      </c>
    </row>
    <row r="11" spans="1:9" x14ac:dyDescent="0.25">
      <c r="A11" s="135">
        <v>34</v>
      </c>
      <c r="B11" s="143"/>
      <c r="C11" s="144"/>
      <c r="D11" s="20" t="s">
        <v>72</v>
      </c>
      <c r="E11" s="45">
        <v>7100.62</v>
      </c>
      <c r="F11" s="42">
        <v>12.14</v>
      </c>
      <c r="G11" s="42">
        <v>25</v>
      </c>
      <c r="H11" s="42">
        <v>25.63</v>
      </c>
      <c r="I11" s="44">
        <v>26.26</v>
      </c>
    </row>
    <row r="12" spans="1:9" ht="27" customHeight="1" x14ac:dyDescent="0.25">
      <c r="A12" s="140" t="s">
        <v>106</v>
      </c>
      <c r="B12" s="141"/>
      <c r="C12" s="142"/>
      <c r="D12" s="21" t="s">
        <v>107</v>
      </c>
      <c r="E12" s="71">
        <f>SUM(E13,E16)</f>
        <v>22768.6</v>
      </c>
      <c r="F12" s="46">
        <v>59725.26</v>
      </c>
      <c r="G12" s="46">
        <v>59725.26</v>
      </c>
      <c r="H12" s="46">
        <v>0</v>
      </c>
      <c r="I12" s="46">
        <v>0</v>
      </c>
    </row>
    <row r="13" spans="1:9" ht="27" customHeight="1" x14ac:dyDescent="0.25">
      <c r="A13" s="137" t="s">
        <v>110</v>
      </c>
      <c r="B13" s="138"/>
      <c r="C13" s="139"/>
      <c r="D13" s="61"/>
      <c r="E13" s="45">
        <v>15800.65</v>
      </c>
      <c r="F13" s="42">
        <v>0</v>
      </c>
      <c r="G13" s="42">
        <v>0</v>
      </c>
      <c r="H13" s="42">
        <v>0</v>
      </c>
      <c r="I13" s="42">
        <v>0</v>
      </c>
    </row>
    <row r="14" spans="1:9" ht="27" customHeight="1" x14ac:dyDescent="0.25">
      <c r="A14" s="53">
        <v>4</v>
      </c>
      <c r="B14" s="54"/>
      <c r="C14" s="55"/>
      <c r="D14" s="57" t="s">
        <v>11</v>
      </c>
      <c r="E14" s="45">
        <v>15800.65</v>
      </c>
      <c r="F14" s="42">
        <v>0</v>
      </c>
      <c r="G14" s="42">
        <v>0</v>
      </c>
      <c r="H14" s="42">
        <v>0</v>
      </c>
      <c r="I14" s="42">
        <v>0</v>
      </c>
    </row>
    <row r="15" spans="1:9" ht="27" customHeight="1" x14ac:dyDescent="0.25">
      <c r="A15" s="135">
        <v>42</v>
      </c>
      <c r="B15" s="143"/>
      <c r="C15" s="144"/>
      <c r="D15" s="57" t="s">
        <v>160</v>
      </c>
      <c r="E15" s="45">
        <v>15800.65</v>
      </c>
      <c r="F15" s="42">
        <v>0</v>
      </c>
      <c r="G15" s="42">
        <v>0</v>
      </c>
      <c r="H15" s="42">
        <v>0</v>
      </c>
      <c r="I15" s="42">
        <v>0</v>
      </c>
    </row>
    <row r="16" spans="1:9" ht="15" customHeight="1" x14ac:dyDescent="0.25">
      <c r="A16" s="137" t="s">
        <v>104</v>
      </c>
      <c r="B16" s="138"/>
      <c r="C16" s="139"/>
      <c r="D16" s="34" t="s">
        <v>105</v>
      </c>
      <c r="E16" s="45">
        <v>6967.95</v>
      </c>
      <c r="F16" s="42">
        <v>59725.26</v>
      </c>
      <c r="G16" s="42">
        <v>59725.26</v>
      </c>
      <c r="H16" s="42">
        <v>0</v>
      </c>
      <c r="I16" s="42">
        <v>0</v>
      </c>
    </row>
    <row r="17" spans="1:9" ht="27" customHeight="1" x14ac:dyDescent="0.25">
      <c r="A17" s="132">
        <v>4</v>
      </c>
      <c r="B17" s="133"/>
      <c r="C17" s="134"/>
      <c r="D17" s="57" t="s">
        <v>11</v>
      </c>
      <c r="E17" s="45">
        <v>6967.95</v>
      </c>
      <c r="F17" s="42">
        <v>0</v>
      </c>
      <c r="G17" s="42">
        <v>0</v>
      </c>
      <c r="H17" s="42">
        <v>0</v>
      </c>
      <c r="I17" s="42">
        <v>0</v>
      </c>
    </row>
    <row r="18" spans="1:9" ht="27" customHeight="1" x14ac:dyDescent="0.25">
      <c r="A18" s="135">
        <v>42</v>
      </c>
      <c r="B18" s="143"/>
      <c r="C18" s="144"/>
      <c r="D18" s="57" t="s">
        <v>160</v>
      </c>
      <c r="E18" s="45">
        <v>6967.95</v>
      </c>
      <c r="F18" s="42">
        <v>0</v>
      </c>
      <c r="G18" s="42">
        <v>0</v>
      </c>
      <c r="H18" s="42">
        <v>0</v>
      </c>
      <c r="I18" s="42">
        <v>0</v>
      </c>
    </row>
    <row r="19" spans="1:9" ht="25.5" x14ac:dyDescent="0.25">
      <c r="A19" s="132">
        <v>5</v>
      </c>
      <c r="B19" s="133"/>
      <c r="C19" s="134"/>
      <c r="D19" s="20" t="s">
        <v>15</v>
      </c>
      <c r="E19" s="45">
        <v>0</v>
      </c>
      <c r="F19" s="42">
        <v>59725.26</v>
      </c>
      <c r="G19" s="42">
        <v>59725.26</v>
      </c>
      <c r="H19" s="42">
        <v>0</v>
      </c>
      <c r="I19" s="42">
        <v>0</v>
      </c>
    </row>
    <row r="20" spans="1:9" ht="25.5" x14ac:dyDescent="0.25">
      <c r="A20" s="135">
        <v>54</v>
      </c>
      <c r="B20" s="143"/>
      <c r="C20" s="144"/>
      <c r="D20" s="20" t="s">
        <v>22</v>
      </c>
      <c r="E20" s="45">
        <v>0</v>
      </c>
      <c r="F20" s="42">
        <v>59725.26</v>
      </c>
      <c r="G20" s="42">
        <v>59725.26</v>
      </c>
      <c r="H20" s="42">
        <v>0</v>
      </c>
      <c r="I20" s="44">
        <v>0</v>
      </c>
    </row>
    <row r="21" spans="1:9" ht="28.5" customHeight="1" x14ac:dyDescent="0.25">
      <c r="A21" s="140" t="s">
        <v>108</v>
      </c>
      <c r="B21" s="141"/>
      <c r="C21" s="142"/>
      <c r="D21" s="33" t="s">
        <v>109</v>
      </c>
      <c r="E21" s="45">
        <v>0</v>
      </c>
      <c r="F21" s="46">
        <v>4500</v>
      </c>
      <c r="G21" s="46">
        <v>0</v>
      </c>
      <c r="H21" s="46">
        <v>0</v>
      </c>
      <c r="I21" s="46">
        <v>0</v>
      </c>
    </row>
    <row r="22" spans="1:9" ht="15" customHeight="1" x14ac:dyDescent="0.25">
      <c r="A22" s="137" t="s">
        <v>110</v>
      </c>
      <c r="B22" s="138"/>
      <c r="C22" s="139"/>
      <c r="D22" s="34" t="s">
        <v>111</v>
      </c>
      <c r="E22" s="45">
        <v>0</v>
      </c>
      <c r="F22" s="42">
        <v>4500</v>
      </c>
      <c r="G22" s="42">
        <v>0</v>
      </c>
      <c r="H22" s="42">
        <v>0</v>
      </c>
      <c r="I22" s="44">
        <v>0</v>
      </c>
    </row>
    <row r="23" spans="1:9" x14ac:dyDescent="0.25">
      <c r="A23" s="132">
        <v>3</v>
      </c>
      <c r="B23" s="133"/>
      <c r="C23" s="134"/>
      <c r="D23" s="36" t="s">
        <v>9</v>
      </c>
      <c r="E23" s="45">
        <v>0</v>
      </c>
      <c r="F23" s="42">
        <v>4500</v>
      </c>
      <c r="G23" s="42">
        <v>0</v>
      </c>
      <c r="H23" s="42">
        <v>0</v>
      </c>
      <c r="I23" s="44">
        <v>0</v>
      </c>
    </row>
    <row r="24" spans="1:9" x14ac:dyDescent="0.25">
      <c r="A24" s="135">
        <v>34</v>
      </c>
      <c r="B24" s="143"/>
      <c r="C24" s="144"/>
      <c r="D24" s="36" t="s">
        <v>72</v>
      </c>
      <c r="E24" s="45">
        <v>0</v>
      </c>
      <c r="F24" s="42">
        <v>4500</v>
      </c>
      <c r="G24" s="42">
        <v>0</v>
      </c>
      <c r="H24" s="42">
        <v>0</v>
      </c>
      <c r="I24" s="44">
        <v>0</v>
      </c>
    </row>
    <row r="25" spans="1:9" ht="25.5" customHeight="1" x14ac:dyDescent="0.25">
      <c r="A25" s="140" t="s">
        <v>112</v>
      </c>
      <c r="B25" s="141"/>
      <c r="C25" s="142"/>
      <c r="D25" s="33" t="s">
        <v>113</v>
      </c>
      <c r="E25" s="71">
        <v>825975.18</v>
      </c>
      <c r="F25" s="46">
        <v>851595.15</v>
      </c>
      <c r="G25" s="46">
        <v>1015854.5</v>
      </c>
      <c r="H25" s="46">
        <v>1041250.86</v>
      </c>
      <c r="I25" s="52">
        <v>1067282.1299999999</v>
      </c>
    </row>
    <row r="26" spans="1:9" ht="15" customHeight="1" x14ac:dyDescent="0.25">
      <c r="A26" s="137" t="s">
        <v>114</v>
      </c>
      <c r="B26" s="138"/>
      <c r="C26" s="139"/>
      <c r="D26" s="34" t="s">
        <v>115</v>
      </c>
      <c r="E26" s="45">
        <v>825975.18</v>
      </c>
      <c r="F26" s="42">
        <v>851595.15</v>
      </c>
      <c r="G26" s="42">
        <v>1015854.5</v>
      </c>
      <c r="H26" s="42">
        <v>1041250.86</v>
      </c>
      <c r="I26" s="44">
        <v>1067282.1299999999</v>
      </c>
    </row>
    <row r="27" spans="1:9" x14ac:dyDescent="0.25">
      <c r="A27" s="132">
        <v>3</v>
      </c>
      <c r="B27" s="133"/>
      <c r="C27" s="134"/>
      <c r="D27" s="36" t="s">
        <v>9</v>
      </c>
      <c r="E27" s="45">
        <f>SUM(E28:E29)</f>
        <v>825975.18</v>
      </c>
      <c r="F27" s="42">
        <v>851595.15</v>
      </c>
      <c r="G27" s="42">
        <v>1015854.5</v>
      </c>
      <c r="H27" s="42">
        <v>1041250.86</v>
      </c>
      <c r="I27" s="44">
        <v>1067282.1299999999</v>
      </c>
    </row>
    <row r="28" spans="1:9" x14ac:dyDescent="0.25">
      <c r="A28" s="135">
        <v>31</v>
      </c>
      <c r="B28" s="143"/>
      <c r="C28" s="144"/>
      <c r="D28" s="36" t="s">
        <v>10</v>
      </c>
      <c r="E28" s="45">
        <v>823012.14</v>
      </c>
      <c r="F28" s="42">
        <v>848144.35</v>
      </c>
      <c r="G28" s="42">
        <v>1011698.16</v>
      </c>
      <c r="H28" s="42">
        <v>1036990.61</v>
      </c>
      <c r="I28" s="44">
        <v>1062915.3799999999</v>
      </c>
    </row>
    <row r="29" spans="1:9" x14ac:dyDescent="0.25">
      <c r="A29" s="135">
        <v>32</v>
      </c>
      <c r="B29" s="143"/>
      <c r="C29" s="144"/>
      <c r="D29" s="36" t="s">
        <v>20</v>
      </c>
      <c r="E29" s="45">
        <v>2963.04</v>
      </c>
      <c r="F29" s="42">
        <v>3450.8</v>
      </c>
      <c r="G29" s="42">
        <v>4156.34</v>
      </c>
      <c r="H29" s="42">
        <v>4260.25</v>
      </c>
      <c r="I29" s="44">
        <v>4366.75</v>
      </c>
    </row>
    <row r="30" spans="1:9" ht="25.5" customHeight="1" x14ac:dyDescent="0.25">
      <c r="A30" s="140" t="s">
        <v>116</v>
      </c>
      <c r="B30" s="141"/>
      <c r="C30" s="142"/>
      <c r="D30" s="33" t="s">
        <v>117</v>
      </c>
      <c r="E30" s="45">
        <v>0</v>
      </c>
      <c r="F30" s="46">
        <v>185811.93</v>
      </c>
      <c r="G30" s="46">
        <v>185811.93</v>
      </c>
      <c r="H30" s="46">
        <v>0</v>
      </c>
      <c r="I30" s="52">
        <v>0</v>
      </c>
    </row>
    <row r="31" spans="1:9" ht="36" customHeight="1" x14ac:dyDescent="0.25">
      <c r="A31" s="137" t="s">
        <v>118</v>
      </c>
      <c r="B31" s="138"/>
      <c r="C31" s="139"/>
      <c r="D31" s="34" t="s">
        <v>14</v>
      </c>
      <c r="E31" s="45">
        <v>0</v>
      </c>
      <c r="F31" s="42">
        <v>185811.93</v>
      </c>
      <c r="G31" s="42">
        <v>185811.93</v>
      </c>
      <c r="H31" s="42">
        <v>0</v>
      </c>
      <c r="I31" s="44">
        <v>0</v>
      </c>
    </row>
    <row r="32" spans="1:9" ht="25.5" x14ac:dyDescent="0.25">
      <c r="A32" s="132">
        <v>4</v>
      </c>
      <c r="B32" s="133"/>
      <c r="C32" s="134"/>
      <c r="D32" s="36" t="s">
        <v>11</v>
      </c>
      <c r="E32" s="45">
        <v>0</v>
      </c>
      <c r="F32" s="42">
        <v>185811.93</v>
      </c>
      <c r="G32" s="42">
        <v>185811.93</v>
      </c>
      <c r="H32" s="42">
        <v>0</v>
      </c>
      <c r="I32" s="44">
        <v>0</v>
      </c>
    </row>
    <row r="33" spans="1:9" ht="28.5" customHeight="1" x14ac:dyDescent="0.25">
      <c r="A33" s="135">
        <v>42</v>
      </c>
      <c r="B33" s="143"/>
      <c r="C33" s="144"/>
      <c r="D33" s="36" t="s">
        <v>28</v>
      </c>
      <c r="E33" s="45">
        <v>0</v>
      </c>
      <c r="F33" s="42">
        <v>13272.28</v>
      </c>
      <c r="G33" s="42">
        <v>13272.28</v>
      </c>
      <c r="H33" s="42">
        <v>0</v>
      </c>
      <c r="I33" s="44">
        <v>0</v>
      </c>
    </row>
    <row r="34" spans="1:9" ht="25.5" x14ac:dyDescent="0.25">
      <c r="A34" s="135">
        <v>45</v>
      </c>
      <c r="B34" s="143"/>
      <c r="C34" s="144"/>
      <c r="D34" s="36" t="s">
        <v>74</v>
      </c>
      <c r="E34" s="45">
        <v>0</v>
      </c>
      <c r="F34" s="42">
        <v>172539.65</v>
      </c>
      <c r="G34" s="42">
        <v>172539.65</v>
      </c>
      <c r="H34" s="42">
        <v>0</v>
      </c>
      <c r="I34" s="44">
        <v>0</v>
      </c>
    </row>
    <row r="35" spans="1:9" ht="25.5" x14ac:dyDescent="0.25">
      <c r="A35" s="140" t="s">
        <v>119</v>
      </c>
      <c r="B35" s="141"/>
      <c r="C35" s="142"/>
      <c r="D35" s="33" t="s">
        <v>120</v>
      </c>
      <c r="E35" s="45">
        <f>SUM(E36,E40,E69,E73,E81,E85)</f>
        <v>56254.1</v>
      </c>
      <c r="F35" s="46">
        <f>SUM(F36,F40,F69,F77,F81,F85)</f>
        <v>116517.54</v>
      </c>
      <c r="G35" s="46">
        <f>SUM(G36,G40,G69,G77,G81,G85)</f>
        <v>112415.3</v>
      </c>
      <c r="H35" s="46">
        <f>SUM(H36,H40,H69,H77,H81,H85)</f>
        <v>115225.68</v>
      </c>
      <c r="I35" s="46">
        <f>SUM(I36,I40,I69,I77,I81,I85)</f>
        <v>118106.36</v>
      </c>
    </row>
    <row r="36" spans="1:9" ht="25.5" x14ac:dyDescent="0.25">
      <c r="A36" s="140" t="s">
        <v>121</v>
      </c>
      <c r="B36" s="141"/>
      <c r="C36" s="142"/>
      <c r="D36" s="33" t="s">
        <v>122</v>
      </c>
      <c r="E36" s="71">
        <v>1850.49</v>
      </c>
      <c r="F36" s="46">
        <v>1540</v>
      </c>
      <c r="G36" s="46">
        <v>0</v>
      </c>
      <c r="H36" s="46">
        <v>0</v>
      </c>
      <c r="I36" s="52">
        <v>0</v>
      </c>
    </row>
    <row r="37" spans="1:9" x14ac:dyDescent="0.25">
      <c r="A37" s="137" t="s">
        <v>123</v>
      </c>
      <c r="B37" s="138"/>
      <c r="C37" s="139"/>
      <c r="D37" s="34" t="s">
        <v>124</v>
      </c>
      <c r="E37" s="45">
        <v>1850.49</v>
      </c>
      <c r="F37" s="42">
        <v>1540</v>
      </c>
      <c r="G37" s="42">
        <v>0</v>
      </c>
      <c r="H37" s="42">
        <v>0</v>
      </c>
      <c r="I37" s="44">
        <v>0</v>
      </c>
    </row>
    <row r="38" spans="1:9" x14ac:dyDescent="0.25">
      <c r="A38" s="132">
        <v>3</v>
      </c>
      <c r="B38" s="133"/>
      <c r="C38" s="134"/>
      <c r="D38" s="36" t="s">
        <v>9</v>
      </c>
      <c r="E38" s="45">
        <v>1850.49</v>
      </c>
      <c r="F38" s="42">
        <v>1540</v>
      </c>
      <c r="G38" s="42">
        <v>0</v>
      </c>
      <c r="H38" s="42">
        <v>0</v>
      </c>
      <c r="I38" s="44">
        <v>0</v>
      </c>
    </row>
    <row r="39" spans="1:9" x14ac:dyDescent="0.25">
      <c r="A39" s="135">
        <v>32</v>
      </c>
      <c r="B39" s="143"/>
      <c r="C39" s="144"/>
      <c r="D39" s="36" t="s">
        <v>20</v>
      </c>
      <c r="E39" s="45">
        <v>1850.49</v>
      </c>
      <c r="F39" s="42">
        <v>1540</v>
      </c>
      <c r="G39" s="42">
        <v>0</v>
      </c>
      <c r="H39" s="42">
        <v>0</v>
      </c>
      <c r="I39" s="44">
        <v>0</v>
      </c>
    </row>
    <row r="40" spans="1:9" ht="27" customHeight="1" x14ac:dyDescent="0.25">
      <c r="A40" s="140" t="s">
        <v>125</v>
      </c>
      <c r="B40" s="141"/>
      <c r="C40" s="142"/>
      <c r="D40" s="33" t="s">
        <v>126</v>
      </c>
      <c r="E40" s="45">
        <f>SUM(E41,E48,E51,E57,E63,E66)</f>
        <v>53487.53</v>
      </c>
      <c r="F40" s="46">
        <v>111084.56</v>
      </c>
      <c r="G40" s="46">
        <v>111866.72</v>
      </c>
      <c r="H40" s="46">
        <v>114663.39</v>
      </c>
      <c r="I40" s="46">
        <v>117530.01</v>
      </c>
    </row>
    <row r="41" spans="1:9" ht="15" customHeight="1" x14ac:dyDescent="0.25">
      <c r="A41" s="137" t="s">
        <v>127</v>
      </c>
      <c r="B41" s="138"/>
      <c r="C41" s="139"/>
      <c r="D41" s="34" t="s">
        <v>128</v>
      </c>
      <c r="E41" s="45">
        <f>SUM(E42,E46)</f>
        <v>4797.82</v>
      </c>
      <c r="F41" s="42">
        <v>32491.93</v>
      </c>
      <c r="G41" s="42">
        <v>31461.34</v>
      </c>
      <c r="H41" s="42">
        <v>32247.88</v>
      </c>
      <c r="I41" s="42">
        <v>33054.1</v>
      </c>
    </row>
    <row r="42" spans="1:9" x14ac:dyDescent="0.25">
      <c r="A42" s="132">
        <v>3</v>
      </c>
      <c r="B42" s="133"/>
      <c r="C42" s="134"/>
      <c r="D42" s="36" t="s">
        <v>9</v>
      </c>
      <c r="E42" s="45">
        <v>3652.77</v>
      </c>
      <c r="F42" s="42">
        <v>25723.07</v>
      </c>
      <c r="G42" s="42">
        <v>26165</v>
      </c>
      <c r="H42" s="42">
        <v>26819.13</v>
      </c>
      <c r="I42" s="44">
        <v>27489.63</v>
      </c>
    </row>
    <row r="43" spans="1:9" x14ac:dyDescent="0.25">
      <c r="A43" s="37">
        <v>31</v>
      </c>
      <c r="B43" s="35"/>
      <c r="C43" s="36"/>
      <c r="D43" s="36" t="s">
        <v>10</v>
      </c>
      <c r="E43" s="45">
        <v>0</v>
      </c>
      <c r="F43" s="42">
        <v>3185.35</v>
      </c>
      <c r="G43" s="42">
        <v>1165</v>
      </c>
      <c r="H43" s="42">
        <v>1194.1300000000001</v>
      </c>
      <c r="I43" s="44">
        <v>1223.98</v>
      </c>
    </row>
    <row r="44" spans="1:9" x14ac:dyDescent="0.25">
      <c r="A44" s="37">
        <v>32</v>
      </c>
      <c r="B44" s="35"/>
      <c r="C44" s="36"/>
      <c r="D44" s="36" t="s">
        <v>20</v>
      </c>
      <c r="E44" s="45">
        <v>3652.77</v>
      </c>
      <c r="F44" s="42">
        <v>22537.72</v>
      </c>
      <c r="G44" s="42">
        <v>22700</v>
      </c>
      <c r="H44" s="42">
        <v>23267.5</v>
      </c>
      <c r="I44" s="44">
        <v>23849.21</v>
      </c>
    </row>
    <row r="45" spans="1:9" x14ac:dyDescent="0.25">
      <c r="A45" s="135">
        <v>34</v>
      </c>
      <c r="B45" s="143"/>
      <c r="C45" s="144"/>
      <c r="D45" s="36" t="s">
        <v>72</v>
      </c>
      <c r="E45" s="45">
        <v>0</v>
      </c>
      <c r="F45" s="42">
        <v>0</v>
      </c>
      <c r="G45" s="42">
        <v>2300</v>
      </c>
      <c r="H45" s="42">
        <v>2357.5</v>
      </c>
      <c r="I45" s="44">
        <v>2416.44</v>
      </c>
    </row>
    <row r="46" spans="1:9" ht="25.5" x14ac:dyDescent="0.25">
      <c r="A46" s="132">
        <v>4</v>
      </c>
      <c r="B46" s="133"/>
      <c r="C46" s="134"/>
      <c r="D46" s="36" t="s">
        <v>11</v>
      </c>
      <c r="E46" s="45">
        <v>1145.05</v>
      </c>
      <c r="F46" s="42">
        <v>6768.86</v>
      </c>
      <c r="G46" s="42">
        <v>5296.34</v>
      </c>
      <c r="H46" s="42">
        <v>5428.75</v>
      </c>
      <c r="I46" s="44">
        <v>5564.47</v>
      </c>
    </row>
    <row r="47" spans="1:9" ht="25.5" x14ac:dyDescent="0.25">
      <c r="A47" s="37">
        <v>42</v>
      </c>
      <c r="B47" s="38"/>
      <c r="C47" s="39"/>
      <c r="D47" s="36" t="s">
        <v>28</v>
      </c>
      <c r="E47" s="45">
        <v>1145.05</v>
      </c>
      <c r="F47" s="42">
        <v>6768.86</v>
      </c>
      <c r="G47" s="42">
        <v>5296.34</v>
      </c>
      <c r="H47" s="42">
        <v>5428.75</v>
      </c>
      <c r="I47" s="44">
        <v>5564.47</v>
      </c>
    </row>
    <row r="48" spans="1:9" ht="15" customHeight="1" x14ac:dyDescent="0.25">
      <c r="A48" s="137" t="s">
        <v>129</v>
      </c>
      <c r="B48" s="138"/>
      <c r="C48" s="139"/>
      <c r="D48" s="34" t="s">
        <v>70</v>
      </c>
      <c r="E48" s="45">
        <v>7502.16</v>
      </c>
      <c r="F48" s="42">
        <v>10702.5</v>
      </c>
      <c r="G48" s="42">
        <v>10702.5</v>
      </c>
      <c r="H48" s="42">
        <v>10970.06</v>
      </c>
      <c r="I48" s="44">
        <v>11244.31</v>
      </c>
    </row>
    <row r="49" spans="1:9" x14ac:dyDescent="0.25">
      <c r="A49" s="132">
        <v>3</v>
      </c>
      <c r="B49" s="133"/>
      <c r="C49" s="134"/>
      <c r="D49" s="36" t="s">
        <v>9</v>
      </c>
      <c r="E49" s="45">
        <v>7502.16</v>
      </c>
      <c r="F49" s="42">
        <v>10702.5</v>
      </c>
      <c r="G49" s="42">
        <v>10702.5</v>
      </c>
      <c r="H49" s="42">
        <v>10970.06</v>
      </c>
      <c r="I49" s="44">
        <v>11244.31</v>
      </c>
    </row>
    <row r="50" spans="1:9" x14ac:dyDescent="0.25">
      <c r="A50" s="135">
        <v>32</v>
      </c>
      <c r="B50" s="143"/>
      <c r="C50" s="144"/>
      <c r="D50" s="36" t="s">
        <v>20</v>
      </c>
      <c r="E50" s="45">
        <v>7502.16</v>
      </c>
      <c r="F50" s="42">
        <v>10702.5</v>
      </c>
      <c r="G50" s="42">
        <v>10702.5</v>
      </c>
      <c r="H50" s="42">
        <v>10970.06</v>
      </c>
      <c r="I50" s="44">
        <v>11244.31</v>
      </c>
    </row>
    <row r="51" spans="1:9" x14ac:dyDescent="0.25">
      <c r="A51" s="137" t="s">
        <v>130</v>
      </c>
      <c r="B51" s="138"/>
      <c r="C51" s="139"/>
      <c r="D51" s="34" t="s">
        <v>131</v>
      </c>
      <c r="E51" s="45">
        <v>9586.14</v>
      </c>
      <c r="F51" s="42">
        <v>42181.71</v>
      </c>
      <c r="G51" s="42">
        <v>39994.46</v>
      </c>
      <c r="H51" s="42">
        <v>40994.32</v>
      </c>
      <c r="I51" s="44">
        <v>42019.199999999997</v>
      </c>
    </row>
    <row r="52" spans="1:9" x14ac:dyDescent="0.25">
      <c r="A52" s="132">
        <v>3</v>
      </c>
      <c r="B52" s="133"/>
      <c r="C52" s="134"/>
      <c r="D52" s="36" t="s">
        <v>9</v>
      </c>
      <c r="E52" s="45">
        <f>SUM(E53:E54)</f>
        <v>9586.14</v>
      </c>
      <c r="F52" s="42">
        <v>34881.71</v>
      </c>
      <c r="G52" s="42">
        <v>33194.46</v>
      </c>
      <c r="H52" s="42">
        <v>34024.32</v>
      </c>
      <c r="I52" s="44">
        <v>34874.94</v>
      </c>
    </row>
    <row r="53" spans="1:9" x14ac:dyDescent="0.25">
      <c r="A53" s="135">
        <v>31</v>
      </c>
      <c r="B53" s="143"/>
      <c r="C53" s="144"/>
      <c r="D53" s="57" t="s">
        <v>10</v>
      </c>
      <c r="E53" s="45">
        <v>3012.95</v>
      </c>
      <c r="F53" s="42"/>
      <c r="G53" s="42"/>
      <c r="H53" s="42"/>
      <c r="I53" s="44"/>
    </row>
    <row r="54" spans="1:9" x14ac:dyDescent="0.25">
      <c r="A54" s="135">
        <v>32</v>
      </c>
      <c r="B54" s="143"/>
      <c r="C54" s="144"/>
      <c r="D54" s="36" t="s">
        <v>20</v>
      </c>
      <c r="E54" s="45">
        <v>6573.19</v>
      </c>
      <c r="F54" s="42">
        <v>34881.71</v>
      </c>
      <c r="G54" s="42">
        <v>33194.46</v>
      </c>
      <c r="H54" s="42">
        <v>34024.32</v>
      </c>
      <c r="I54" s="44">
        <v>34874.94</v>
      </c>
    </row>
    <row r="55" spans="1:9" ht="25.5" x14ac:dyDescent="0.25">
      <c r="A55" s="132">
        <v>4</v>
      </c>
      <c r="B55" s="133"/>
      <c r="C55" s="134"/>
      <c r="D55" s="36" t="s">
        <v>11</v>
      </c>
      <c r="E55" s="45">
        <v>0</v>
      </c>
      <c r="F55" s="42">
        <v>7300</v>
      </c>
      <c r="G55" s="42">
        <v>6800</v>
      </c>
      <c r="H55" s="42">
        <v>6970</v>
      </c>
      <c r="I55" s="44">
        <v>7144.26</v>
      </c>
    </row>
    <row r="56" spans="1:9" ht="25.5" x14ac:dyDescent="0.25">
      <c r="A56" s="37">
        <v>42</v>
      </c>
      <c r="B56" s="38"/>
      <c r="C56" s="39"/>
      <c r="D56" s="36" t="s">
        <v>28</v>
      </c>
      <c r="E56" s="45">
        <v>0</v>
      </c>
      <c r="F56" s="42">
        <v>7300</v>
      </c>
      <c r="G56" s="42">
        <v>6800</v>
      </c>
      <c r="H56" s="42">
        <v>6970</v>
      </c>
      <c r="I56" s="44">
        <v>7144.26</v>
      </c>
    </row>
    <row r="57" spans="1:9" x14ac:dyDescent="0.25">
      <c r="A57" s="137" t="s">
        <v>114</v>
      </c>
      <c r="B57" s="138"/>
      <c r="C57" s="139"/>
      <c r="D57" s="34" t="s">
        <v>115</v>
      </c>
      <c r="E57" s="45">
        <f>SUM(E58,E61)</f>
        <v>31136.880000000001</v>
      </c>
      <c r="F57" s="42">
        <v>19908.419999999998</v>
      </c>
      <c r="G57" s="42">
        <v>23908.42</v>
      </c>
      <c r="H57" s="42">
        <v>24506.13</v>
      </c>
      <c r="I57" s="44">
        <v>25118.78</v>
      </c>
    </row>
    <row r="58" spans="1:9" x14ac:dyDescent="0.25">
      <c r="A58" s="132">
        <v>3</v>
      </c>
      <c r="B58" s="133"/>
      <c r="C58" s="134"/>
      <c r="D58" s="36" t="s">
        <v>9</v>
      </c>
      <c r="E58" s="45">
        <f>SUM(E59:E60)</f>
        <v>30606.82</v>
      </c>
      <c r="F58" s="42">
        <v>19908.419999999998</v>
      </c>
      <c r="G58" s="42">
        <v>19908.419999999998</v>
      </c>
      <c r="H58" s="42">
        <v>20406.13</v>
      </c>
      <c r="I58" s="44">
        <v>20916.28</v>
      </c>
    </row>
    <row r="59" spans="1:9" x14ac:dyDescent="0.25">
      <c r="A59" s="135">
        <v>31</v>
      </c>
      <c r="B59" s="143"/>
      <c r="C59" s="144"/>
      <c r="D59" s="36" t="s">
        <v>10</v>
      </c>
      <c r="E59" s="45">
        <v>24149.08</v>
      </c>
      <c r="F59" s="42">
        <v>14599.51</v>
      </c>
      <c r="G59" s="42">
        <v>14599.51</v>
      </c>
      <c r="H59" s="42">
        <v>14964.5</v>
      </c>
      <c r="I59" s="44">
        <v>15338.61</v>
      </c>
    </row>
    <row r="60" spans="1:9" x14ac:dyDescent="0.25">
      <c r="A60" s="135">
        <v>32</v>
      </c>
      <c r="B60" s="143"/>
      <c r="C60" s="144"/>
      <c r="D60" s="36" t="s">
        <v>20</v>
      </c>
      <c r="E60" s="45">
        <v>6457.74</v>
      </c>
      <c r="F60" s="42">
        <v>5308.91</v>
      </c>
      <c r="G60" s="42">
        <v>5308.91</v>
      </c>
      <c r="H60" s="42">
        <v>5441.63</v>
      </c>
      <c r="I60" s="44">
        <v>5577.67</v>
      </c>
    </row>
    <row r="61" spans="1:9" ht="25.5" x14ac:dyDescent="0.25">
      <c r="A61" s="132">
        <v>4</v>
      </c>
      <c r="B61" s="133"/>
      <c r="C61" s="134"/>
      <c r="D61" s="36" t="s">
        <v>11</v>
      </c>
      <c r="E61" s="45">
        <v>530.05999999999995</v>
      </c>
      <c r="F61" s="42">
        <v>0</v>
      </c>
      <c r="G61" s="42">
        <v>4000</v>
      </c>
      <c r="H61" s="42">
        <v>4100</v>
      </c>
      <c r="I61" s="44">
        <v>4202.5</v>
      </c>
    </row>
    <row r="62" spans="1:9" ht="25.5" x14ac:dyDescent="0.25">
      <c r="A62" s="37">
        <v>42</v>
      </c>
      <c r="B62" s="38"/>
      <c r="C62" s="39"/>
      <c r="D62" s="36" t="s">
        <v>28</v>
      </c>
      <c r="E62" s="45">
        <v>530.05999999999995</v>
      </c>
      <c r="F62" s="42">
        <v>0</v>
      </c>
      <c r="G62" s="42">
        <v>4000</v>
      </c>
      <c r="H62" s="42">
        <v>4100</v>
      </c>
      <c r="I62" s="44">
        <v>4202.5</v>
      </c>
    </row>
    <row r="63" spans="1:9" x14ac:dyDescent="0.25">
      <c r="A63" s="137" t="s">
        <v>132</v>
      </c>
      <c r="B63" s="138"/>
      <c r="C63" s="139"/>
      <c r="D63" s="34" t="s">
        <v>133</v>
      </c>
      <c r="E63" s="45">
        <v>0</v>
      </c>
      <c r="F63" s="42">
        <v>2500</v>
      </c>
      <c r="G63" s="42">
        <v>2500</v>
      </c>
      <c r="H63" s="42">
        <v>2562.5</v>
      </c>
      <c r="I63" s="44">
        <v>2626.56</v>
      </c>
    </row>
    <row r="64" spans="1:9" x14ac:dyDescent="0.25">
      <c r="A64" s="132">
        <v>3</v>
      </c>
      <c r="B64" s="133"/>
      <c r="C64" s="134"/>
      <c r="D64" s="36" t="s">
        <v>9</v>
      </c>
      <c r="E64" s="45">
        <v>0</v>
      </c>
      <c r="F64" s="42">
        <v>2500</v>
      </c>
      <c r="G64" s="42">
        <v>2500</v>
      </c>
      <c r="H64" s="42">
        <v>2562.5</v>
      </c>
      <c r="I64" s="44">
        <v>2626.56</v>
      </c>
    </row>
    <row r="65" spans="1:9" x14ac:dyDescent="0.25">
      <c r="A65" s="135">
        <v>32</v>
      </c>
      <c r="B65" s="143"/>
      <c r="C65" s="144"/>
      <c r="D65" s="36" t="s">
        <v>20</v>
      </c>
      <c r="E65" s="45">
        <v>0</v>
      </c>
      <c r="F65" s="42">
        <v>2500</v>
      </c>
      <c r="G65" s="42">
        <v>2500</v>
      </c>
      <c r="H65" s="42">
        <v>2562.5</v>
      </c>
      <c r="I65" s="44">
        <v>2626.56</v>
      </c>
    </row>
    <row r="66" spans="1:9" x14ac:dyDescent="0.25">
      <c r="A66" s="137" t="s">
        <v>134</v>
      </c>
      <c r="B66" s="138"/>
      <c r="C66" s="139"/>
      <c r="D66" s="34" t="s">
        <v>135</v>
      </c>
      <c r="E66" s="45">
        <v>464.53</v>
      </c>
      <c r="F66" s="42">
        <v>3300</v>
      </c>
      <c r="G66" s="42">
        <v>3300</v>
      </c>
      <c r="H66" s="42">
        <v>3382.5</v>
      </c>
      <c r="I66" s="44">
        <v>3467.06</v>
      </c>
    </row>
    <row r="67" spans="1:9" x14ac:dyDescent="0.25">
      <c r="A67" s="132">
        <v>3</v>
      </c>
      <c r="B67" s="133"/>
      <c r="C67" s="134"/>
      <c r="D67" s="36" t="s">
        <v>9</v>
      </c>
      <c r="E67" s="45">
        <v>464.53</v>
      </c>
      <c r="F67" s="42">
        <v>3300</v>
      </c>
      <c r="G67" s="42">
        <v>3300</v>
      </c>
      <c r="H67" s="42">
        <v>3382.5</v>
      </c>
      <c r="I67" s="44">
        <v>3467.06</v>
      </c>
    </row>
    <row r="68" spans="1:9" x14ac:dyDescent="0.25">
      <c r="A68" s="135">
        <v>32</v>
      </c>
      <c r="B68" s="143"/>
      <c r="C68" s="144"/>
      <c r="D68" s="36" t="s">
        <v>20</v>
      </c>
      <c r="E68" s="45">
        <v>464.53</v>
      </c>
      <c r="F68" s="42">
        <v>3300</v>
      </c>
      <c r="G68" s="42">
        <v>3300</v>
      </c>
      <c r="H68" s="42">
        <v>3382.5</v>
      </c>
      <c r="I68" s="44">
        <v>3467.06</v>
      </c>
    </row>
    <row r="69" spans="1:9" ht="25.5" x14ac:dyDescent="0.25">
      <c r="A69" s="140" t="s">
        <v>136</v>
      </c>
      <c r="B69" s="141"/>
      <c r="C69" s="142"/>
      <c r="D69" s="33" t="s">
        <v>137</v>
      </c>
      <c r="E69" s="71">
        <v>581.19000000000005</v>
      </c>
      <c r="F69" s="46">
        <v>955.34</v>
      </c>
      <c r="G69" s="46">
        <v>0</v>
      </c>
      <c r="H69" s="46">
        <v>0</v>
      </c>
      <c r="I69" s="52">
        <v>0</v>
      </c>
    </row>
    <row r="70" spans="1:9" x14ac:dyDescent="0.25">
      <c r="A70" s="137" t="s">
        <v>123</v>
      </c>
      <c r="B70" s="138"/>
      <c r="C70" s="139"/>
      <c r="D70" s="34" t="s">
        <v>124</v>
      </c>
      <c r="E70" s="45">
        <v>581.19000000000005</v>
      </c>
      <c r="F70" s="42">
        <v>955.34</v>
      </c>
      <c r="G70" s="42">
        <v>0</v>
      </c>
      <c r="H70" s="42">
        <v>0</v>
      </c>
      <c r="I70" s="44">
        <v>0</v>
      </c>
    </row>
    <row r="71" spans="1:9" x14ac:dyDescent="0.25">
      <c r="A71" s="132">
        <v>3</v>
      </c>
      <c r="B71" s="133"/>
      <c r="C71" s="134"/>
      <c r="D71" s="36" t="s">
        <v>9</v>
      </c>
      <c r="E71" s="45">
        <v>581.19000000000005</v>
      </c>
      <c r="F71" s="42">
        <v>955.34</v>
      </c>
      <c r="G71" s="42">
        <v>0</v>
      </c>
      <c r="H71" s="42">
        <v>0</v>
      </c>
      <c r="I71" s="44">
        <v>0</v>
      </c>
    </row>
    <row r="72" spans="1:9" ht="25.5" x14ac:dyDescent="0.25">
      <c r="A72" s="37">
        <v>37</v>
      </c>
      <c r="B72" s="35"/>
      <c r="C72" s="36"/>
      <c r="D72" s="36" t="s">
        <v>138</v>
      </c>
      <c r="E72" s="45">
        <v>581.19000000000005</v>
      </c>
      <c r="F72" s="42">
        <v>955.34</v>
      </c>
      <c r="G72" s="42">
        <v>0</v>
      </c>
      <c r="H72" s="42">
        <v>0</v>
      </c>
      <c r="I72" s="44">
        <v>0</v>
      </c>
    </row>
    <row r="73" spans="1:9" ht="15" customHeight="1" x14ac:dyDescent="0.25">
      <c r="A73" s="140" t="s">
        <v>161</v>
      </c>
      <c r="B73" s="141"/>
      <c r="C73" s="142"/>
      <c r="D73" s="61" t="s">
        <v>162</v>
      </c>
      <c r="E73" s="71">
        <v>334.89</v>
      </c>
      <c r="F73" s="42">
        <v>0</v>
      </c>
      <c r="G73" s="42">
        <v>0</v>
      </c>
      <c r="H73" s="42">
        <v>0</v>
      </c>
      <c r="I73" s="42">
        <v>0</v>
      </c>
    </row>
    <row r="74" spans="1:9" x14ac:dyDescent="0.25">
      <c r="A74" s="137" t="s">
        <v>123</v>
      </c>
      <c r="B74" s="138"/>
      <c r="C74" s="139"/>
      <c r="D74" s="55" t="s">
        <v>124</v>
      </c>
      <c r="E74" s="45">
        <v>334.89</v>
      </c>
      <c r="F74" s="42">
        <v>0</v>
      </c>
      <c r="G74" s="42">
        <v>0</v>
      </c>
      <c r="H74" s="42">
        <v>0</v>
      </c>
      <c r="I74" s="42">
        <v>0</v>
      </c>
    </row>
    <row r="75" spans="1:9" x14ac:dyDescent="0.25">
      <c r="A75" s="132">
        <v>3</v>
      </c>
      <c r="B75" s="133"/>
      <c r="C75" s="134"/>
      <c r="D75" s="57" t="s">
        <v>9</v>
      </c>
      <c r="E75" s="45">
        <v>334.89</v>
      </c>
      <c r="F75" s="42">
        <v>0</v>
      </c>
      <c r="G75" s="42">
        <v>0</v>
      </c>
      <c r="H75" s="42">
        <v>0</v>
      </c>
      <c r="I75" s="42">
        <v>0</v>
      </c>
    </row>
    <row r="76" spans="1:9" x14ac:dyDescent="0.25">
      <c r="A76" s="58">
        <v>32</v>
      </c>
      <c r="B76" s="56"/>
      <c r="C76" s="57"/>
      <c r="D76" s="57" t="s">
        <v>20</v>
      </c>
      <c r="E76" s="45">
        <v>334.89</v>
      </c>
      <c r="F76" s="42">
        <v>0</v>
      </c>
      <c r="G76" s="42">
        <v>0</v>
      </c>
      <c r="H76" s="42">
        <v>0</v>
      </c>
      <c r="I76" s="42">
        <v>0</v>
      </c>
    </row>
    <row r="77" spans="1:9" x14ac:dyDescent="0.25">
      <c r="A77" s="140" t="s">
        <v>139</v>
      </c>
      <c r="B77" s="141"/>
      <c r="C77" s="142"/>
      <c r="D77" s="33" t="s">
        <v>140</v>
      </c>
      <c r="E77" s="45">
        <v>0</v>
      </c>
      <c r="F77" s="46">
        <v>730.02</v>
      </c>
      <c r="G77" s="46">
        <v>0</v>
      </c>
      <c r="H77" s="46">
        <v>0</v>
      </c>
      <c r="I77" s="52">
        <v>0</v>
      </c>
    </row>
    <row r="78" spans="1:9" ht="15" customHeight="1" x14ac:dyDescent="0.25">
      <c r="A78" s="137" t="s">
        <v>123</v>
      </c>
      <c r="B78" s="138"/>
      <c r="C78" s="139"/>
      <c r="D78" s="34" t="s">
        <v>124</v>
      </c>
      <c r="E78" s="45">
        <v>0</v>
      </c>
      <c r="F78" s="42">
        <v>730.02</v>
      </c>
      <c r="G78" s="42">
        <v>0</v>
      </c>
      <c r="H78" s="42">
        <v>0</v>
      </c>
      <c r="I78" s="44">
        <v>0</v>
      </c>
    </row>
    <row r="79" spans="1:9" ht="15" customHeight="1" x14ac:dyDescent="0.25">
      <c r="A79" s="132">
        <v>3</v>
      </c>
      <c r="B79" s="133"/>
      <c r="C79" s="134"/>
      <c r="D79" s="36" t="s">
        <v>9</v>
      </c>
      <c r="E79" s="45">
        <v>0</v>
      </c>
      <c r="F79" s="42">
        <v>730.02</v>
      </c>
      <c r="G79" s="42">
        <v>0</v>
      </c>
      <c r="H79" s="42">
        <v>0</v>
      </c>
      <c r="I79" s="44">
        <v>0</v>
      </c>
    </row>
    <row r="80" spans="1:9" ht="15" customHeight="1" x14ac:dyDescent="0.25">
      <c r="A80" s="37">
        <v>32</v>
      </c>
      <c r="B80" s="35"/>
      <c r="C80" s="36"/>
      <c r="D80" s="36" t="s">
        <v>20</v>
      </c>
      <c r="E80" s="45">
        <v>0</v>
      </c>
      <c r="F80" s="42">
        <v>730.02</v>
      </c>
      <c r="G80" s="42">
        <v>0</v>
      </c>
      <c r="H80" s="42">
        <v>0</v>
      </c>
      <c r="I80" s="44">
        <v>0</v>
      </c>
    </row>
    <row r="81" spans="1:9" ht="30" customHeight="1" x14ac:dyDescent="0.25">
      <c r="A81" s="140" t="s">
        <v>141</v>
      </c>
      <c r="B81" s="141"/>
      <c r="C81" s="142"/>
      <c r="D81" s="33" t="s">
        <v>142</v>
      </c>
      <c r="E81" s="45">
        <v>0</v>
      </c>
      <c r="F81" s="46">
        <v>1659.04</v>
      </c>
      <c r="G81" s="46">
        <v>0</v>
      </c>
      <c r="H81" s="46">
        <v>0</v>
      </c>
      <c r="I81" s="52">
        <v>0</v>
      </c>
    </row>
    <row r="82" spans="1:9" ht="15" customHeight="1" x14ac:dyDescent="0.25">
      <c r="A82" s="137" t="s">
        <v>123</v>
      </c>
      <c r="B82" s="138"/>
      <c r="C82" s="139"/>
      <c r="D82" s="34" t="s">
        <v>124</v>
      </c>
      <c r="E82" s="45">
        <v>0</v>
      </c>
      <c r="F82" s="42">
        <v>1659.04</v>
      </c>
      <c r="G82" s="42">
        <v>0</v>
      </c>
      <c r="H82" s="42">
        <v>0</v>
      </c>
      <c r="I82" s="44">
        <v>0</v>
      </c>
    </row>
    <row r="83" spans="1:9" ht="15" customHeight="1" x14ac:dyDescent="0.25">
      <c r="A83" s="132">
        <v>3</v>
      </c>
      <c r="B83" s="133"/>
      <c r="C83" s="134"/>
      <c r="D83" s="36" t="s">
        <v>9</v>
      </c>
      <c r="E83" s="45">
        <v>0</v>
      </c>
      <c r="F83" s="42">
        <v>1659.04</v>
      </c>
      <c r="G83" s="42">
        <v>0</v>
      </c>
      <c r="H83" s="42">
        <v>0</v>
      </c>
      <c r="I83" s="44">
        <v>0</v>
      </c>
    </row>
    <row r="84" spans="1:9" ht="15" customHeight="1" x14ac:dyDescent="0.25">
      <c r="A84" s="37">
        <v>32</v>
      </c>
      <c r="B84" s="35"/>
      <c r="C84" s="36"/>
      <c r="D84" s="36" t="s">
        <v>20</v>
      </c>
      <c r="E84" s="45">
        <v>0</v>
      </c>
      <c r="F84" s="42">
        <v>1659.04</v>
      </c>
      <c r="G84" s="42">
        <v>0</v>
      </c>
      <c r="H84" s="42">
        <v>0</v>
      </c>
      <c r="I84" s="44">
        <v>0</v>
      </c>
    </row>
    <row r="85" spans="1:9" ht="27.75" customHeight="1" x14ac:dyDescent="0.25">
      <c r="A85" s="140" t="s">
        <v>143</v>
      </c>
      <c r="B85" s="141"/>
      <c r="C85" s="142"/>
      <c r="D85" s="33" t="s">
        <v>144</v>
      </c>
      <c r="E85" s="45">
        <v>0</v>
      </c>
      <c r="F85" s="46">
        <v>548.58000000000004</v>
      </c>
      <c r="G85" s="46">
        <v>548.58000000000004</v>
      </c>
      <c r="H85" s="46">
        <v>562.29</v>
      </c>
      <c r="I85" s="52">
        <v>576.35</v>
      </c>
    </row>
    <row r="86" spans="1:9" ht="15" customHeight="1" x14ac:dyDescent="0.25">
      <c r="A86" s="137" t="s">
        <v>114</v>
      </c>
      <c r="B86" s="138"/>
      <c r="C86" s="139"/>
      <c r="D86" s="34" t="s">
        <v>115</v>
      </c>
      <c r="E86" s="45">
        <v>0</v>
      </c>
      <c r="F86" s="42">
        <v>548.58000000000004</v>
      </c>
      <c r="G86" s="42">
        <v>548.58000000000004</v>
      </c>
      <c r="H86" s="42">
        <v>562.29</v>
      </c>
      <c r="I86" s="44">
        <v>576.35</v>
      </c>
    </row>
    <row r="87" spans="1:9" ht="15" customHeight="1" x14ac:dyDescent="0.25">
      <c r="A87" s="132">
        <v>3</v>
      </c>
      <c r="B87" s="133"/>
      <c r="C87" s="134"/>
      <c r="D87" s="36" t="s">
        <v>9</v>
      </c>
      <c r="E87" s="45">
        <v>0</v>
      </c>
      <c r="F87" s="42">
        <v>548.58000000000004</v>
      </c>
      <c r="G87" s="42">
        <v>548.58000000000004</v>
      </c>
      <c r="H87" s="42">
        <v>562.29</v>
      </c>
      <c r="I87" s="44">
        <v>576.35</v>
      </c>
    </row>
    <row r="88" spans="1:9" ht="15" customHeight="1" x14ac:dyDescent="0.25">
      <c r="A88" s="37">
        <v>38</v>
      </c>
      <c r="B88" s="35"/>
      <c r="C88" s="36"/>
      <c r="D88" s="36" t="s">
        <v>73</v>
      </c>
      <c r="E88" s="45">
        <v>0</v>
      </c>
      <c r="F88" s="42">
        <v>548.58000000000004</v>
      </c>
      <c r="G88" s="42">
        <v>548.58000000000004</v>
      </c>
      <c r="H88" s="42">
        <v>562.29</v>
      </c>
      <c r="I88" s="44">
        <v>576.35</v>
      </c>
    </row>
    <row r="89" spans="1:9" ht="25.5" customHeight="1" x14ac:dyDescent="0.25">
      <c r="A89" s="140" t="s">
        <v>145</v>
      </c>
      <c r="B89" s="141"/>
      <c r="C89" s="142"/>
      <c r="D89" s="33" t="s">
        <v>146</v>
      </c>
      <c r="E89" s="45">
        <f>SUM(E90,E94,E98,E105)</f>
        <v>70680.88</v>
      </c>
      <c r="F89" s="46">
        <f>SUM(F90,F105)</f>
        <v>21083.21</v>
      </c>
      <c r="G89" s="46">
        <f>SUM(G90,G105)</f>
        <v>11480.12</v>
      </c>
      <c r="H89" s="46">
        <f>SUM(H90,H105)</f>
        <v>10078.129999999999</v>
      </c>
      <c r="I89" s="46">
        <f>SUM(I90,I105)</f>
        <v>10330.08</v>
      </c>
    </row>
    <row r="90" spans="1:9" ht="30" customHeight="1" x14ac:dyDescent="0.25">
      <c r="A90" s="140" t="s">
        <v>147</v>
      </c>
      <c r="B90" s="141"/>
      <c r="C90" s="142"/>
      <c r="D90" s="33" t="s">
        <v>148</v>
      </c>
      <c r="E90" s="45">
        <v>0</v>
      </c>
      <c r="F90" s="46">
        <v>265.44</v>
      </c>
      <c r="G90" s="46">
        <v>265.44</v>
      </c>
      <c r="H90" s="46">
        <v>0</v>
      </c>
      <c r="I90" s="52">
        <v>0</v>
      </c>
    </row>
    <row r="91" spans="1:9" ht="15" customHeight="1" x14ac:dyDescent="0.25">
      <c r="A91" s="137" t="s">
        <v>130</v>
      </c>
      <c r="B91" s="138"/>
      <c r="C91" s="139"/>
      <c r="D91" s="34" t="s">
        <v>131</v>
      </c>
      <c r="E91" s="45">
        <v>0</v>
      </c>
      <c r="F91" s="42">
        <v>265.44</v>
      </c>
      <c r="G91" s="42">
        <v>265.44</v>
      </c>
      <c r="H91" s="42">
        <v>0</v>
      </c>
      <c r="I91" s="44">
        <v>0</v>
      </c>
    </row>
    <row r="92" spans="1:9" ht="23.25" customHeight="1" x14ac:dyDescent="0.25">
      <c r="A92" s="132">
        <v>4</v>
      </c>
      <c r="B92" s="133"/>
      <c r="C92" s="134"/>
      <c r="D92" s="36" t="s">
        <v>11</v>
      </c>
      <c r="E92" s="45">
        <v>0</v>
      </c>
      <c r="F92" s="42">
        <v>265.44</v>
      </c>
      <c r="G92" s="42">
        <v>265.44</v>
      </c>
      <c r="H92" s="42">
        <v>0</v>
      </c>
      <c r="I92" s="44">
        <v>0</v>
      </c>
    </row>
    <row r="93" spans="1:9" ht="31.5" customHeight="1" x14ac:dyDescent="0.25">
      <c r="A93" s="37">
        <v>42</v>
      </c>
      <c r="B93" s="38"/>
      <c r="C93" s="39"/>
      <c r="D93" s="36" t="s">
        <v>28</v>
      </c>
      <c r="E93" s="45">
        <v>0</v>
      </c>
      <c r="F93" s="42">
        <v>265.44</v>
      </c>
      <c r="G93" s="42">
        <v>265.44</v>
      </c>
      <c r="H93" s="42">
        <v>0</v>
      </c>
      <c r="I93" s="44">
        <v>0</v>
      </c>
    </row>
    <row r="94" spans="1:9" ht="31.5" customHeight="1" x14ac:dyDescent="0.25">
      <c r="A94" s="140" t="s">
        <v>163</v>
      </c>
      <c r="B94" s="141"/>
      <c r="C94" s="142"/>
      <c r="D94" s="57" t="s">
        <v>164</v>
      </c>
      <c r="E94" s="71">
        <v>3157.75</v>
      </c>
      <c r="F94" s="42">
        <v>0</v>
      </c>
      <c r="G94" s="42">
        <v>0</v>
      </c>
      <c r="H94" s="42">
        <v>0</v>
      </c>
      <c r="I94" s="44">
        <v>0</v>
      </c>
    </row>
    <row r="95" spans="1:9" ht="22.5" customHeight="1" x14ac:dyDescent="0.25">
      <c r="A95" s="137" t="s">
        <v>130</v>
      </c>
      <c r="B95" s="138"/>
      <c r="C95" s="139"/>
      <c r="D95" s="55" t="s">
        <v>131</v>
      </c>
      <c r="E95" s="45">
        <v>3157.75</v>
      </c>
      <c r="F95" s="42">
        <v>0</v>
      </c>
      <c r="G95" s="42">
        <v>0</v>
      </c>
      <c r="H95" s="42">
        <v>0</v>
      </c>
      <c r="I95" s="44">
        <v>0</v>
      </c>
    </row>
    <row r="96" spans="1:9" ht="21" customHeight="1" x14ac:dyDescent="0.25">
      <c r="A96" s="132">
        <v>3</v>
      </c>
      <c r="B96" s="133"/>
      <c r="C96" s="134"/>
      <c r="D96" s="57" t="s">
        <v>9</v>
      </c>
      <c r="E96" s="45">
        <v>3157.75</v>
      </c>
      <c r="F96" s="42">
        <v>0</v>
      </c>
      <c r="G96" s="42">
        <v>0</v>
      </c>
      <c r="H96" s="42">
        <v>0</v>
      </c>
      <c r="I96" s="44">
        <v>0</v>
      </c>
    </row>
    <row r="97" spans="1:9" ht="17.25" customHeight="1" x14ac:dyDescent="0.25">
      <c r="A97" s="58">
        <v>31</v>
      </c>
      <c r="B97" s="59"/>
      <c r="C97" s="60"/>
      <c r="D97" s="57" t="s">
        <v>10</v>
      </c>
      <c r="E97" s="45">
        <v>3157.75</v>
      </c>
      <c r="F97" s="42">
        <v>0</v>
      </c>
      <c r="G97" s="42">
        <v>0</v>
      </c>
      <c r="H97" s="42">
        <v>0</v>
      </c>
      <c r="I97" s="44">
        <v>0</v>
      </c>
    </row>
    <row r="98" spans="1:9" ht="30.75" customHeight="1" x14ac:dyDescent="0.25">
      <c r="A98" s="140" t="s">
        <v>165</v>
      </c>
      <c r="B98" s="141"/>
      <c r="C98" s="142"/>
      <c r="D98" s="61" t="s">
        <v>166</v>
      </c>
      <c r="E98" s="71">
        <f>SUM(E99,E102)</f>
        <v>66436.56</v>
      </c>
      <c r="F98" s="45">
        <f t="shared" ref="F98:H98" si="0">SUM(F99,F102)</f>
        <v>0</v>
      </c>
      <c r="G98" s="45">
        <f t="shared" si="0"/>
        <v>0</v>
      </c>
      <c r="H98" s="45">
        <f t="shared" si="0"/>
        <v>0</v>
      </c>
      <c r="I98" s="45">
        <f>SUM(I99,I102)</f>
        <v>0</v>
      </c>
    </row>
    <row r="99" spans="1:9" ht="18.75" customHeight="1" x14ac:dyDescent="0.25">
      <c r="A99" s="137" t="s">
        <v>114</v>
      </c>
      <c r="B99" s="138"/>
      <c r="C99" s="139"/>
      <c r="D99" s="55" t="s">
        <v>115</v>
      </c>
      <c r="E99" s="45">
        <v>9965.48</v>
      </c>
      <c r="F99" s="42">
        <v>0</v>
      </c>
      <c r="G99" s="42">
        <v>0</v>
      </c>
      <c r="H99" s="42">
        <v>0</v>
      </c>
      <c r="I99" s="42">
        <v>0</v>
      </c>
    </row>
    <row r="100" spans="1:9" ht="28.5" customHeight="1" x14ac:dyDescent="0.25">
      <c r="A100" s="132">
        <v>4</v>
      </c>
      <c r="B100" s="133"/>
      <c r="C100" s="134"/>
      <c r="D100" s="57" t="s">
        <v>11</v>
      </c>
      <c r="E100" s="45">
        <v>9965.48</v>
      </c>
      <c r="F100" s="42">
        <v>0</v>
      </c>
      <c r="G100" s="42">
        <v>0</v>
      </c>
      <c r="H100" s="42">
        <v>0</v>
      </c>
      <c r="I100" s="42">
        <v>0</v>
      </c>
    </row>
    <row r="101" spans="1:9" ht="30.75" customHeight="1" x14ac:dyDescent="0.25">
      <c r="A101" s="58">
        <v>42</v>
      </c>
      <c r="B101" s="59"/>
      <c r="C101" s="60"/>
      <c r="D101" s="57" t="s">
        <v>28</v>
      </c>
      <c r="E101" s="45">
        <v>9965.48</v>
      </c>
      <c r="F101" s="42">
        <v>0</v>
      </c>
      <c r="G101" s="42">
        <v>0</v>
      </c>
      <c r="H101" s="42">
        <v>0</v>
      </c>
      <c r="I101" s="42">
        <v>0</v>
      </c>
    </row>
    <row r="102" spans="1:9" ht="16.5" customHeight="1" x14ac:dyDescent="0.25">
      <c r="A102" s="137" t="s">
        <v>151</v>
      </c>
      <c r="B102" s="138"/>
      <c r="C102" s="139"/>
      <c r="D102" s="55" t="s">
        <v>152</v>
      </c>
      <c r="E102" s="45">
        <v>56471.08</v>
      </c>
      <c r="F102" s="42">
        <v>0</v>
      </c>
      <c r="G102" s="42">
        <v>0</v>
      </c>
      <c r="H102" s="42">
        <v>0</v>
      </c>
      <c r="I102" s="42">
        <v>0</v>
      </c>
    </row>
    <row r="103" spans="1:9" ht="30.75" customHeight="1" x14ac:dyDescent="0.25">
      <c r="A103" s="132">
        <v>4</v>
      </c>
      <c r="B103" s="133"/>
      <c r="C103" s="134"/>
      <c r="D103" s="57" t="s">
        <v>11</v>
      </c>
      <c r="E103" s="45">
        <v>56471.08</v>
      </c>
      <c r="F103" s="42">
        <v>0</v>
      </c>
      <c r="G103" s="42">
        <v>0</v>
      </c>
      <c r="H103" s="42">
        <v>0</v>
      </c>
      <c r="I103" s="42">
        <v>0</v>
      </c>
    </row>
    <row r="104" spans="1:9" ht="30.75" customHeight="1" x14ac:dyDescent="0.25">
      <c r="A104" s="58">
        <v>42</v>
      </c>
      <c r="B104" s="59"/>
      <c r="C104" s="60"/>
      <c r="D104" s="57" t="s">
        <v>28</v>
      </c>
      <c r="E104" s="45">
        <v>56471.08</v>
      </c>
      <c r="F104" s="42">
        <v>0</v>
      </c>
      <c r="G104" s="42">
        <v>0</v>
      </c>
      <c r="H104" s="42">
        <v>0</v>
      </c>
      <c r="I104" s="42">
        <v>0</v>
      </c>
    </row>
    <row r="105" spans="1:9" ht="26.25" customHeight="1" x14ac:dyDescent="0.25">
      <c r="A105" s="140" t="s">
        <v>149</v>
      </c>
      <c r="B105" s="141"/>
      <c r="C105" s="142"/>
      <c r="D105" s="33" t="s">
        <v>150</v>
      </c>
      <c r="E105" s="71">
        <v>1086.57</v>
      </c>
      <c r="F105" s="46">
        <v>20817.77</v>
      </c>
      <c r="G105" s="46">
        <v>11214.68</v>
      </c>
      <c r="H105" s="46">
        <v>10078.129999999999</v>
      </c>
      <c r="I105" s="52">
        <v>10330.08</v>
      </c>
    </row>
    <row r="106" spans="1:9" ht="15" customHeight="1" x14ac:dyDescent="0.25">
      <c r="A106" s="137" t="s">
        <v>130</v>
      </c>
      <c r="B106" s="138"/>
      <c r="C106" s="139"/>
      <c r="D106" s="34" t="s">
        <v>131</v>
      </c>
      <c r="E106" s="45">
        <v>0</v>
      </c>
      <c r="F106" s="42">
        <v>0</v>
      </c>
      <c r="G106" s="42">
        <v>9832.32</v>
      </c>
      <c r="H106" s="42">
        <v>10078.129999999999</v>
      </c>
      <c r="I106" s="44">
        <v>10330.08</v>
      </c>
    </row>
    <row r="107" spans="1:9" ht="15" customHeight="1" x14ac:dyDescent="0.25">
      <c r="A107" s="132">
        <v>3</v>
      </c>
      <c r="B107" s="133"/>
      <c r="C107" s="134"/>
      <c r="D107" s="36" t="s">
        <v>9</v>
      </c>
      <c r="E107" s="45">
        <v>0</v>
      </c>
      <c r="F107" s="42">
        <v>0</v>
      </c>
      <c r="G107" s="42">
        <v>7895.59</v>
      </c>
      <c r="H107" s="42">
        <v>8092.98</v>
      </c>
      <c r="I107" s="44">
        <v>8295.2999999999993</v>
      </c>
    </row>
    <row r="108" spans="1:9" ht="15" customHeight="1" x14ac:dyDescent="0.25">
      <c r="A108" s="37">
        <v>32</v>
      </c>
      <c r="B108" s="35"/>
      <c r="C108" s="36"/>
      <c r="D108" s="36" t="s">
        <v>20</v>
      </c>
      <c r="E108" s="45">
        <v>0</v>
      </c>
      <c r="F108" s="42">
        <v>0</v>
      </c>
      <c r="G108" s="42">
        <v>7895.59</v>
      </c>
      <c r="H108" s="42">
        <v>8092.98</v>
      </c>
      <c r="I108" s="44">
        <v>8295.2999999999993</v>
      </c>
    </row>
    <row r="109" spans="1:9" ht="26.25" customHeight="1" x14ac:dyDescent="0.25">
      <c r="A109" s="132">
        <v>4</v>
      </c>
      <c r="B109" s="133"/>
      <c r="C109" s="134"/>
      <c r="D109" s="36" t="s">
        <v>11</v>
      </c>
      <c r="E109" s="45">
        <v>0</v>
      </c>
      <c r="F109" s="42">
        <v>0</v>
      </c>
      <c r="G109" s="42">
        <v>1936.73</v>
      </c>
      <c r="H109" s="42">
        <v>1985.15</v>
      </c>
      <c r="I109" s="44">
        <v>2034.78</v>
      </c>
    </row>
    <row r="110" spans="1:9" ht="27.75" customHeight="1" x14ac:dyDescent="0.25">
      <c r="A110" s="37">
        <v>42</v>
      </c>
      <c r="B110" s="38"/>
      <c r="C110" s="39"/>
      <c r="D110" s="36" t="s">
        <v>28</v>
      </c>
      <c r="E110" s="45">
        <v>0</v>
      </c>
      <c r="F110" s="42">
        <v>0</v>
      </c>
      <c r="G110" s="42">
        <v>1936.73</v>
      </c>
      <c r="H110" s="42">
        <v>1985.15</v>
      </c>
      <c r="I110" s="44">
        <v>2034.78</v>
      </c>
    </row>
    <row r="111" spans="1:9" ht="15" customHeight="1" x14ac:dyDescent="0.25">
      <c r="A111" s="137" t="s">
        <v>114</v>
      </c>
      <c r="B111" s="138"/>
      <c r="C111" s="139"/>
      <c r="D111" s="34" t="s">
        <v>115</v>
      </c>
      <c r="E111" s="45">
        <v>0</v>
      </c>
      <c r="F111" s="42">
        <v>2988.27</v>
      </c>
      <c r="G111" s="42">
        <v>207.36</v>
      </c>
      <c r="H111" s="42">
        <v>0</v>
      </c>
      <c r="I111" s="44">
        <v>0</v>
      </c>
    </row>
    <row r="112" spans="1:9" ht="15" customHeight="1" x14ac:dyDescent="0.25">
      <c r="A112" s="132">
        <v>3</v>
      </c>
      <c r="B112" s="133"/>
      <c r="C112" s="134"/>
      <c r="D112" s="36" t="s">
        <v>9</v>
      </c>
      <c r="E112" s="45">
        <v>0</v>
      </c>
      <c r="F112" s="42">
        <v>2988.27</v>
      </c>
      <c r="G112" s="42">
        <v>207.36</v>
      </c>
      <c r="H112" s="42">
        <v>0</v>
      </c>
      <c r="I112" s="44">
        <v>0</v>
      </c>
    </row>
    <row r="113" spans="1:9" ht="15" customHeight="1" x14ac:dyDescent="0.25">
      <c r="A113" s="37">
        <v>32</v>
      </c>
      <c r="B113" s="35"/>
      <c r="C113" s="36"/>
      <c r="D113" s="36" t="s">
        <v>20</v>
      </c>
      <c r="E113" s="45">
        <v>0</v>
      </c>
      <c r="F113" s="42">
        <v>2988.27</v>
      </c>
      <c r="G113" s="42">
        <v>207.36</v>
      </c>
      <c r="H113" s="42">
        <v>0</v>
      </c>
      <c r="I113" s="44">
        <v>0</v>
      </c>
    </row>
    <row r="114" spans="1:9" ht="15" customHeight="1" x14ac:dyDescent="0.25">
      <c r="A114" s="137" t="s">
        <v>151</v>
      </c>
      <c r="B114" s="138"/>
      <c r="C114" s="139"/>
      <c r="D114" s="34" t="s">
        <v>152</v>
      </c>
      <c r="E114" s="45">
        <v>1086.57</v>
      </c>
      <c r="F114" s="42">
        <v>17829.5</v>
      </c>
      <c r="G114" s="42">
        <v>1175</v>
      </c>
      <c r="H114" s="42">
        <v>0</v>
      </c>
      <c r="I114" s="44">
        <v>0</v>
      </c>
    </row>
    <row r="115" spans="1:9" ht="15" customHeight="1" x14ac:dyDescent="0.25">
      <c r="A115" s="132">
        <v>3</v>
      </c>
      <c r="B115" s="133"/>
      <c r="C115" s="134"/>
      <c r="D115" s="36" t="s">
        <v>9</v>
      </c>
      <c r="E115" s="45">
        <v>1086.57</v>
      </c>
      <c r="F115" s="42">
        <v>17829.5</v>
      </c>
      <c r="G115" s="42">
        <v>1175</v>
      </c>
      <c r="H115" s="42">
        <v>0</v>
      </c>
      <c r="I115" s="44">
        <v>0</v>
      </c>
    </row>
    <row r="116" spans="1:9" ht="15" customHeight="1" x14ac:dyDescent="0.25">
      <c r="A116" s="37">
        <v>32</v>
      </c>
      <c r="B116" s="35"/>
      <c r="C116" s="36"/>
      <c r="D116" s="36" t="s">
        <v>20</v>
      </c>
      <c r="E116" s="45">
        <v>1086.57</v>
      </c>
      <c r="F116" s="42">
        <v>17829.5</v>
      </c>
      <c r="G116" s="42">
        <v>1175</v>
      </c>
      <c r="H116" s="42">
        <v>0</v>
      </c>
      <c r="I116" s="44">
        <v>0</v>
      </c>
    </row>
    <row r="117" spans="1:9" ht="15" customHeight="1" x14ac:dyDescent="0.25">
      <c r="A117" s="37"/>
      <c r="B117" s="35"/>
      <c r="C117" s="36"/>
      <c r="D117" s="36"/>
      <c r="E117" s="45"/>
      <c r="F117" s="42"/>
      <c r="G117" s="42"/>
      <c r="H117" s="42"/>
      <c r="I117" s="44"/>
    </row>
    <row r="118" spans="1:9" ht="15" customHeight="1" x14ac:dyDescent="0.25">
      <c r="A118" s="135" t="s">
        <v>153</v>
      </c>
      <c r="B118" s="136"/>
      <c r="C118" s="36"/>
      <c r="D118" s="36"/>
      <c r="E118" s="71">
        <f>SUM(E6,E35,E89)</f>
        <v>1108605.56</v>
      </c>
      <c r="F118" s="46">
        <f>SUM(F6,F35,F89)</f>
        <v>1326348.03</v>
      </c>
      <c r="G118" s="46">
        <f>SUM(G6,G35,G89)</f>
        <v>1479369.53</v>
      </c>
      <c r="H118" s="46">
        <f>SUM(H6,H35,H89)</f>
        <v>1262989.1599999999</v>
      </c>
      <c r="I118" s="46">
        <f>SUM(I6,I35,I89)</f>
        <v>1294563.96</v>
      </c>
    </row>
  </sheetData>
  <mergeCells count="96">
    <mergeCell ref="A78:C78"/>
    <mergeCell ref="A57:C57"/>
    <mergeCell ref="A65:C65"/>
    <mergeCell ref="A66:C66"/>
    <mergeCell ref="A67:C67"/>
    <mergeCell ref="A68:C68"/>
    <mergeCell ref="A58:C58"/>
    <mergeCell ref="A59:C59"/>
    <mergeCell ref="A8:C8"/>
    <mergeCell ref="A9:C9"/>
    <mergeCell ref="A11:C11"/>
    <mergeCell ref="A10:C10"/>
    <mergeCell ref="A20:C20"/>
    <mergeCell ref="A12:C12"/>
    <mergeCell ref="A16:C16"/>
    <mergeCell ref="A19:C19"/>
    <mergeCell ref="A17:C17"/>
    <mergeCell ref="A18:C18"/>
    <mergeCell ref="A13:C13"/>
    <mergeCell ref="A15:C15"/>
    <mergeCell ref="A6:C6"/>
    <mergeCell ref="A7:C7"/>
    <mergeCell ref="A1:I1"/>
    <mergeCell ref="A3:I3"/>
    <mergeCell ref="A5:C5"/>
    <mergeCell ref="A21:C21"/>
    <mergeCell ref="A22:C22"/>
    <mergeCell ref="A23:C23"/>
    <mergeCell ref="A24:C24"/>
    <mergeCell ref="A26:C26"/>
    <mergeCell ref="A29:C29"/>
    <mergeCell ref="A31:C31"/>
    <mergeCell ref="A32:C32"/>
    <mergeCell ref="A34:C34"/>
    <mergeCell ref="A25:C25"/>
    <mergeCell ref="A33:C33"/>
    <mergeCell ref="A28:C28"/>
    <mergeCell ref="A30:C30"/>
    <mergeCell ref="A27:C27"/>
    <mergeCell ref="A40:C40"/>
    <mergeCell ref="A41:C41"/>
    <mergeCell ref="A35:C35"/>
    <mergeCell ref="A36:C36"/>
    <mergeCell ref="A37:C37"/>
    <mergeCell ref="A38:C38"/>
    <mergeCell ref="A39:C39"/>
    <mergeCell ref="A42:C42"/>
    <mergeCell ref="A45:C45"/>
    <mergeCell ref="A46:C46"/>
    <mergeCell ref="A52:C52"/>
    <mergeCell ref="A55:C55"/>
    <mergeCell ref="A48:C48"/>
    <mergeCell ref="A49:C49"/>
    <mergeCell ref="A50:C50"/>
    <mergeCell ref="A51:C51"/>
    <mergeCell ref="A54:C54"/>
    <mergeCell ref="A53:C53"/>
    <mergeCell ref="A60:C60"/>
    <mergeCell ref="A61:C61"/>
    <mergeCell ref="A63:C63"/>
    <mergeCell ref="A64:C64"/>
    <mergeCell ref="A77:C77"/>
    <mergeCell ref="A73:C73"/>
    <mergeCell ref="A74:C74"/>
    <mergeCell ref="A75:C75"/>
    <mergeCell ref="A69:C69"/>
    <mergeCell ref="A70:C70"/>
    <mergeCell ref="A71:C71"/>
    <mergeCell ref="A79:C79"/>
    <mergeCell ref="A81:C81"/>
    <mergeCell ref="A82:C82"/>
    <mergeCell ref="A83:C83"/>
    <mergeCell ref="A91:C91"/>
    <mergeCell ref="A92:C92"/>
    <mergeCell ref="A105:C105"/>
    <mergeCell ref="A106:C106"/>
    <mergeCell ref="A85:C85"/>
    <mergeCell ref="A86:C86"/>
    <mergeCell ref="A87:C87"/>
    <mergeCell ref="A89:C89"/>
    <mergeCell ref="A90:C90"/>
    <mergeCell ref="A94:C94"/>
    <mergeCell ref="A95:C95"/>
    <mergeCell ref="A96:C96"/>
    <mergeCell ref="A98:C98"/>
    <mergeCell ref="A99:C99"/>
    <mergeCell ref="A100:C100"/>
    <mergeCell ref="A102:C102"/>
    <mergeCell ref="A103:C103"/>
    <mergeCell ref="A115:C115"/>
    <mergeCell ref="A118:B118"/>
    <mergeCell ref="A107:C107"/>
    <mergeCell ref="A109:C109"/>
    <mergeCell ref="A111:C111"/>
    <mergeCell ref="A112:C112"/>
    <mergeCell ref="A114:C114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2023-10-31T08:47:49Z</cp:lastPrinted>
  <dcterms:created xsi:type="dcterms:W3CDTF">2022-08-12T12:51:27Z</dcterms:created>
  <dcterms:modified xsi:type="dcterms:W3CDTF">2023-10-31T08:52:26Z</dcterms:modified>
</cp:coreProperties>
</file>