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2025\"/>
    </mc:Choice>
  </mc:AlternateContent>
  <xr:revisionPtr revIDLastSave="0" documentId="13_ncr:1_{F4013646-AD38-4332-9CB5-15F8636553ED}" xr6:coauthVersionLast="37" xr6:coauthVersionMax="37" xr10:uidLastSave="{00000000-0000-0000-0000-000000000000}"/>
  <bookViews>
    <workbookView xWindow="0" yWindow="0" windowWidth="18855" windowHeight="765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0" l="1"/>
  <c r="D36" i="8"/>
  <c r="E36" i="8"/>
  <c r="F36" i="8"/>
  <c r="C36" i="8"/>
  <c r="E26" i="3"/>
  <c r="B70" i="8"/>
  <c r="D70" i="8"/>
  <c r="E70" i="8"/>
  <c r="F70" i="8"/>
  <c r="C70" i="8"/>
  <c r="D10" i="8" l="1"/>
  <c r="E10" i="8"/>
  <c r="F10" i="8"/>
  <c r="C10" i="8"/>
  <c r="C11" i="8"/>
  <c r="G26" i="3"/>
  <c r="H26" i="3"/>
  <c r="F10" i="3"/>
  <c r="G10" i="3"/>
  <c r="H10" i="3"/>
  <c r="E10" i="3"/>
  <c r="F16" i="3"/>
  <c r="G16" i="3"/>
  <c r="H16" i="3"/>
  <c r="E16" i="3"/>
  <c r="D18" i="3"/>
  <c r="F18" i="3"/>
  <c r="G18" i="3"/>
  <c r="H18" i="3"/>
  <c r="E18" i="3"/>
  <c r="B36" i="8" l="1"/>
  <c r="D57" i="8"/>
  <c r="E57" i="8"/>
  <c r="F57" i="8"/>
  <c r="C57" i="8"/>
  <c r="C74" i="8"/>
  <c r="B51" i="8"/>
  <c r="B60" i="8"/>
  <c r="B52" i="8"/>
  <c r="B50" i="8"/>
  <c r="B46" i="8"/>
  <c r="B47" i="8"/>
  <c r="B45" i="8"/>
  <c r="B39" i="8"/>
  <c r="B37" i="8" s="1"/>
  <c r="G140" i="7" l="1"/>
  <c r="H140" i="7"/>
  <c r="I140" i="7"/>
  <c r="E48" i="7"/>
  <c r="F133" i="7"/>
  <c r="G133" i="7"/>
  <c r="H133" i="7"/>
  <c r="I133" i="7"/>
  <c r="F136" i="7"/>
  <c r="G136" i="7"/>
  <c r="H136" i="7"/>
  <c r="I136" i="7"/>
  <c r="E136" i="7"/>
  <c r="E137" i="7"/>
  <c r="E134" i="7"/>
  <c r="E133" i="7" s="1"/>
  <c r="G106" i="7"/>
  <c r="H106" i="7"/>
  <c r="I106" i="7"/>
  <c r="G107" i="7"/>
  <c r="H107" i="7"/>
  <c r="I107" i="7"/>
  <c r="E107" i="7"/>
  <c r="E106" i="7" s="1"/>
  <c r="G108" i="7"/>
  <c r="H108" i="7"/>
  <c r="I108" i="7"/>
  <c r="E108" i="7"/>
  <c r="F109" i="7"/>
  <c r="F108" i="7" s="1"/>
  <c r="F107" i="7" s="1"/>
  <c r="F106" i="7" s="1"/>
  <c r="G109" i="7"/>
  <c r="H109" i="7"/>
  <c r="I109" i="7"/>
  <c r="E109" i="7"/>
  <c r="F100" i="7"/>
  <c r="G100" i="7"/>
  <c r="H100" i="7"/>
  <c r="I100" i="7"/>
  <c r="E100" i="7"/>
  <c r="F97" i="7"/>
  <c r="G97" i="7"/>
  <c r="H97" i="7"/>
  <c r="I97" i="7"/>
  <c r="E97" i="7"/>
  <c r="F91" i="7"/>
  <c r="G91" i="7"/>
  <c r="H91" i="7"/>
  <c r="I91" i="7"/>
  <c r="F92" i="7"/>
  <c r="G92" i="7"/>
  <c r="H92" i="7"/>
  <c r="I92" i="7"/>
  <c r="E92" i="7"/>
  <c r="E91" i="7" s="1"/>
  <c r="F93" i="7"/>
  <c r="G93" i="7"/>
  <c r="H93" i="7"/>
  <c r="I93" i="7"/>
  <c r="E93" i="7"/>
  <c r="I87" i="7"/>
  <c r="F89" i="7"/>
  <c r="F88" i="7" s="1"/>
  <c r="F87" i="7" s="1"/>
  <c r="G89" i="7"/>
  <c r="G88" i="7" s="1"/>
  <c r="G87" i="7" s="1"/>
  <c r="H89" i="7"/>
  <c r="H88" i="7" s="1"/>
  <c r="H87" i="7" s="1"/>
  <c r="I89" i="7"/>
  <c r="I88" i="7" s="1"/>
  <c r="E89" i="7"/>
  <c r="E88" i="7" s="1"/>
  <c r="E87" i="7" s="1"/>
  <c r="E84" i="7"/>
  <c r="E83" i="7" s="1"/>
  <c r="F85" i="7"/>
  <c r="F84" i="7" s="1"/>
  <c r="F83" i="7" s="1"/>
  <c r="G85" i="7"/>
  <c r="G84" i="7" s="1"/>
  <c r="G83" i="7" s="1"/>
  <c r="H85" i="7"/>
  <c r="H84" i="7" s="1"/>
  <c r="H83" i="7" s="1"/>
  <c r="I85" i="7"/>
  <c r="I84" i="7" s="1"/>
  <c r="I83" i="7" s="1"/>
  <c r="E85" i="7"/>
  <c r="E29" i="7"/>
  <c r="F30" i="7"/>
  <c r="G30" i="7"/>
  <c r="H30" i="7"/>
  <c r="I30" i="7"/>
  <c r="F33" i="7"/>
  <c r="G33" i="7"/>
  <c r="H33" i="7"/>
  <c r="I33" i="7"/>
  <c r="E33" i="7"/>
  <c r="E30" i="7"/>
  <c r="F27" i="7"/>
  <c r="G27" i="7"/>
  <c r="H27" i="7"/>
  <c r="I27" i="7"/>
  <c r="F25" i="7"/>
  <c r="G25" i="7"/>
  <c r="H25" i="7"/>
  <c r="I25" i="7"/>
  <c r="E27" i="7"/>
  <c r="E25" i="7"/>
  <c r="I96" i="7" l="1"/>
  <c r="I95" i="7" s="1"/>
  <c r="H96" i="7"/>
  <c r="H95" i="7" s="1"/>
  <c r="G96" i="7"/>
  <c r="G95" i="7" s="1"/>
  <c r="F96" i="7"/>
  <c r="F95" i="7" s="1"/>
  <c r="E96" i="7"/>
  <c r="E95" i="7" s="1"/>
  <c r="H29" i="7"/>
  <c r="E24" i="7"/>
  <c r="E23" i="7" s="1"/>
  <c r="F29" i="7"/>
  <c r="F24" i="7"/>
  <c r="F23" i="7" s="1"/>
  <c r="I29" i="7"/>
  <c r="G29" i="7"/>
  <c r="I24" i="7"/>
  <c r="H24" i="7"/>
  <c r="H23" i="7" s="1"/>
  <c r="G24" i="7"/>
  <c r="F129" i="7"/>
  <c r="G129" i="7"/>
  <c r="H129" i="7"/>
  <c r="I129" i="7"/>
  <c r="E129" i="7"/>
  <c r="F131" i="7"/>
  <c r="G131" i="7"/>
  <c r="H131" i="7"/>
  <c r="I131" i="7"/>
  <c r="E131" i="7"/>
  <c r="F104" i="7"/>
  <c r="G104" i="7"/>
  <c r="G103" i="7" s="1"/>
  <c r="G102" i="7" s="1"/>
  <c r="H104" i="7"/>
  <c r="H103" i="7" s="1"/>
  <c r="H102" i="7" s="1"/>
  <c r="I104" i="7"/>
  <c r="I103" i="7" s="1"/>
  <c r="I102" i="7" s="1"/>
  <c r="E104" i="7"/>
  <c r="E103" i="7" s="1"/>
  <c r="E102" i="7" s="1"/>
  <c r="F77" i="7"/>
  <c r="F76" i="7" s="1"/>
  <c r="G77" i="7"/>
  <c r="G76" i="7" s="1"/>
  <c r="H77" i="7"/>
  <c r="H76" i="7" s="1"/>
  <c r="I77" i="7"/>
  <c r="I76" i="7" s="1"/>
  <c r="F81" i="7"/>
  <c r="F80" i="7" s="1"/>
  <c r="G81" i="7"/>
  <c r="G80" i="7" s="1"/>
  <c r="H81" i="7"/>
  <c r="H80" i="7" s="1"/>
  <c r="I81" i="7"/>
  <c r="I80" i="7" s="1"/>
  <c r="E81" i="7"/>
  <c r="E80" i="7" s="1"/>
  <c r="E77" i="7"/>
  <c r="E76" i="7" s="1"/>
  <c r="F74" i="7"/>
  <c r="G74" i="7"/>
  <c r="H74" i="7"/>
  <c r="I74" i="7"/>
  <c r="E74" i="7"/>
  <c r="F71" i="7"/>
  <c r="G71" i="7"/>
  <c r="H71" i="7"/>
  <c r="I71" i="7"/>
  <c r="E71" i="7"/>
  <c r="F68" i="7"/>
  <c r="G68" i="7"/>
  <c r="H68" i="7"/>
  <c r="I68" i="7"/>
  <c r="F65" i="7"/>
  <c r="G65" i="7"/>
  <c r="H65" i="7"/>
  <c r="I65" i="7"/>
  <c r="E68" i="7"/>
  <c r="E65" i="7"/>
  <c r="F62" i="7"/>
  <c r="F61" i="7" s="1"/>
  <c r="G62" i="7"/>
  <c r="G61" i="7" s="1"/>
  <c r="H62" i="7"/>
  <c r="H61" i="7" s="1"/>
  <c r="I62" i="7"/>
  <c r="I61" i="7" s="1"/>
  <c r="E62" i="7"/>
  <c r="E61" i="7" s="1"/>
  <c r="F59" i="7"/>
  <c r="G59" i="7"/>
  <c r="H59" i="7"/>
  <c r="I59" i="7"/>
  <c r="F55" i="7"/>
  <c r="G55" i="7"/>
  <c r="H55" i="7"/>
  <c r="I55" i="7"/>
  <c r="E59" i="7"/>
  <c r="E55" i="7"/>
  <c r="F51" i="7"/>
  <c r="F50" i="7" s="1"/>
  <c r="F49" i="7" s="1"/>
  <c r="G51" i="7"/>
  <c r="G50" i="7" s="1"/>
  <c r="G49" i="7" s="1"/>
  <c r="H51" i="7"/>
  <c r="H50" i="7" s="1"/>
  <c r="H49" i="7" s="1"/>
  <c r="I51" i="7"/>
  <c r="I50" i="7" s="1"/>
  <c r="I49" i="7" s="1"/>
  <c r="E51" i="7"/>
  <c r="E50" i="7" s="1"/>
  <c r="E49" i="7" s="1"/>
  <c r="F45" i="7"/>
  <c r="F44" i="7" s="1"/>
  <c r="G45" i="7"/>
  <c r="G44" i="7" s="1"/>
  <c r="H45" i="7"/>
  <c r="H44" i="7" s="1"/>
  <c r="I45" i="7"/>
  <c r="I44" i="7" s="1"/>
  <c r="E45" i="7"/>
  <c r="E44" i="7" s="1"/>
  <c r="F42" i="7"/>
  <c r="F41" i="7" s="1"/>
  <c r="G42" i="7"/>
  <c r="G41" i="7" s="1"/>
  <c r="H42" i="7"/>
  <c r="H41" i="7" s="1"/>
  <c r="I42" i="7"/>
  <c r="I41" i="7" s="1"/>
  <c r="E42" i="7"/>
  <c r="E41" i="7" s="1"/>
  <c r="F37" i="7"/>
  <c r="F36" i="7" s="1"/>
  <c r="F35" i="7" s="1"/>
  <c r="G37" i="7"/>
  <c r="G36" i="7" s="1"/>
  <c r="G35" i="7" s="1"/>
  <c r="H37" i="7"/>
  <c r="H36" i="7" s="1"/>
  <c r="H35" i="7" s="1"/>
  <c r="I37" i="7"/>
  <c r="I36" i="7" s="1"/>
  <c r="I35" i="7" s="1"/>
  <c r="E37" i="7"/>
  <c r="E36" i="7" s="1"/>
  <c r="E35" i="7" s="1"/>
  <c r="F21" i="7"/>
  <c r="G21" i="7"/>
  <c r="H21" i="7"/>
  <c r="I21" i="7"/>
  <c r="E21" i="7"/>
  <c r="F19" i="7"/>
  <c r="G19" i="7"/>
  <c r="H19" i="7"/>
  <c r="I19" i="7"/>
  <c r="E19" i="7"/>
  <c r="F17" i="7"/>
  <c r="G17" i="7"/>
  <c r="H17" i="7"/>
  <c r="I17" i="7"/>
  <c r="E17" i="7"/>
  <c r="E14" i="7"/>
  <c r="E13" i="7" s="1"/>
  <c r="G14" i="7"/>
  <c r="G13" i="7" s="1"/>
  <c r="H14" i="7"/>
  <c r="H13" i="7" s="1"/>
  <c r="I14" i="7"/>
  <c r="I13" i="7" s="1"/>
  <c r="F14" i="7"/>
  <c r="F13" i="7" s="1"/>
  <c r="E9" i="7"/>
  <c r="E8" i="7" s="1"/>
  <c r="E7" i="7" s="1"/>
  <c r="G9" i="7"/>
  <c r="G8" i="7" s="1"/>
  <c r="G7" i="7" s="1"/>
  <c r="H9" i="7"/>
  <c r="H8" i="7" s="1"/>
  <c r="H7" i="7" s="1"/>
  <c r="I9" i="7"/>
  <c r="I8" i="7" s="1"/>
  <c r="I7" i="7" s="1"/>
  <c r="F9" i="7"/>
  <c r="F8" i="7" s="1"/>
  <c r="F7" i="7" s="1"/>
  <c r="B10" i="5"/>
  <c r="C10" i="5"/>
  <c r="F103" i="7" l="1"/>
  <c r="F102" i="7" s="1"/>
  <c r="H70" i="7"/>
  <c r="G70" i="7"/>
  <c r="E128" i="7"/>
  <c r="E127" i="7" s="1"/>
  <c r="E111" i="7" s="1"/>
  <c r="I128" i="7"/>
  <c r="I127" i="7" s="1"/>
  <c r="F70" i="7"/>
  <c r="G23" i="7"/>
  <c r="H64" i="7"/>
  <c r="E70" i="7"/>
  <c r="F64" i="7"/>
  <c r="I23" i="7"/>
  <c r="E16" i="7"/>
  <c r="E12" i="7" s="1"/>
  <c r="E54" i="7"/>
  <c r="G40" i="7"/>
  <c r="I70" i="7"/>
  <c r="H128" i="7"/>
  <c r="H127" i="7" s="1"/>
  <c r="F40" i="7"/>
  <c r="H40" i="7"/>
  <c r="G64" i="7"/>
  <c r="E64" i="7"/>
  <c r="F54" i="7"/>
  <c r="G128" i="7"/>
  <c r="G127" i="7" s="1"/>
  <c r="F128" i="7"/>
  <c r="F127" i="7" s="1"/>
  <c r="E40" i="7"/>
  <c r="I40" i="7"/>
  <c r="I64" i="7"/>
  <c r="I54" i="7"/>
  <c r="H54" i="7"/>
  <c r="G54" i="7"/>
  <c r="I16" i="7"/>
  <c r="I12" i="7" s="1"/>
  <c r="H16" i="7"/>
  <c r="H12" i="7" s="1"/>
  <c r="G16" i="7"/>
  <c r="G12" i="7" s="1"/>
  <c r="F16" i="7"/>
  <c r="F12" i="7" s="1"/>
  <c r="B62" i="8"/>
  <c r="B57" i="8"/>
  <c r="B53" i="8"/>
  <c r="B42" i="8"/>
  <c r="F53" i="7" l="1"/>
  <c r="E6" i="7"/>
  <c r="E140" i="7" s="1"/>
  <c r="H53" i="7"/>
  <c r="G53" i="7"/>
  <c r="E53" i="7"/>
  <c r="I53" i="7"/>
  <c r="B11" i="8"/>
  <c r="B26" i="8"/>
  <c r="B24" i="8"/>
  <c r="B20" i="8"/>
  <c r="B16" i="8"/>
  <c r="B14" i="8"/>
  <c r="D27" i="3"/>
  <c r="D33" i="3"/>
  <c r="D36" i="3"/>
  <c r="D11" i="3"/>
  <c r="D10" i="3" s="1"/>
  <c r="D26" i="3" l="1"/>
  <c r="B10" i="8"/>
  <c r="D42" i="8"/>
  <c r="E42" i="8"/>
  <c r="F42" i="8"/>
  <c r="C42" i="8"/>
  <c r="C62" i="8"/>
  <c r="C37" i="8"/>
  <c r="C60" i="8"/>
  <c r="C53" i="8"/>
  <c r="E27" i="3"/>
  <c r="E33" i="3"/>
  <c r="E36" i="3"/>
  <c r="E11" i="3"/>
  <c r="C14" i="8" l="1"/>
  <c r="C16" i="8"/>
  <c r="C24" i="8"/>
  <c r="C20" i="8"/>
  <c r="C26" i="8"/>
  <c r="G111" i="7"/>
  <c r="H111" i="7"/>
  <c r="I111" i="7"/>
  <c r="F111" i="7"/>
  <c r="G48" i="7"/>
  <c r="H48" i="7"/>
  <c r="I48" i="7"/>
  <c r="F48" i="7"/>
  <c r="F140" i="7" s="1"/>
  <c r="G6" i="7"/>
  <c r="H6" i="7"/>
  <c r="I6" i="7"/>
  <c r="F6" i="7"/>
  <c r="E74" i="8"/>
  <c r="F74" i="8"/>
  <c r="D74" i="8"/>
  <c r="E62" i="8"/>
  <c r="F62" i="8"/>
  <c r="D62" i="8"/>
  <c r="E60" i="8"/>
  <c r="F60" i="8"/>
  <c r="D60" i="8"/>
  <c r="E53" i="8"/>
  <c r="F53" i="8"/>
  <c r="D53" i="8"/>
  <c r="E37" i="8"/>
  <c r="F37" i="8"/>
  <c r="D37" i="8"/>
  <c r="E14" i="8"/>
  <c r="F14" i="8"/>
  <c r="D14" i="8"/>
  <c r="E16" i="8"/>
  <c r="F16" i="8"/>
  <c r="D16" i="8"/>
  <c r="E20" i="8"/>
  <c r="F20" i="8"/>
  <c r="D20" i="8"/>
  <c r="E24" i="8"/>
  <c r="F24" i="8"/>
  <c r="D24" i="8"/>
  <c r="E26" i="8"/>
  <c r="F26" i="8"/>
  <c r="D26" i="8"/>
  <c r="E8" i="6" l="1"/>
  <c r="E12" i="6"/>
  <c r="D12" i="9"/>
  <c r="E12" i="9"/>
  <c r="F12" i="9"/>
  <c r="C12" i="9"/>
  <c r="D8" i="9"/>
  <c r="E8" i="9"/>
  <c r="F8" i="9"/>
  <c r="C8" i="9"/>
  <c r="G12" i="6"/>
  <c r="H12" i="6"/>
  <c r="F12" i="6"/>
  <c r="G8" i="6"/>
  <c r="H8" i="6"/>
  <c r="F8" i="6"/>
  <c r="E10" i="5"/>
  <c r="F10" i="5"/>
  <c r="D10" i="5"/>
  <c r="G36" i="3"/>
  <c r="H36" i="3"/>
  <c r="F36" i="3"/>
  <c r="G27" i="3"/>
  <c r="H27" i="3"/>
  <c r="F27" i="3"/>
  <c r="G33" i="3"/>
  <c r="H33" i="3"/>
  <c r="F33" i="3"/>
  <c r="G11" i="3"/>
  <c r="H11" i="3"/>
  <c r="F11" i="3"/>
  <c r="F26" i="3" l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G22" i="10" s="1"/>
  <c r="F14" i="10"/>
  <c r="F22" i="10" s="1"/>
  <c r="F28" i="10" s="1"/>
  <c r="F29" i="10" s="1"/>
  <c r="H14" i="10"/>
  <c r="H22" i="10" s="1"/>
  <c r="H28" i="10" s="1"/>
  <c r="H29" i="10" s="1"/>
  <c r="I14" i="10"/>
  <c r="I22" i="10" s="1"/>
  <c r="I28" i="10" s="1"/>
  <c r="I29" i="10" s="1"/>
  <c r="J14" i="10"/>
  <c r="J22" i="10" s="1"/>
  <c r="J28" i="10" s="1"/>
  <c r="J29" i="10" s="1"/>
  <c r="G28" i="10" l="1"/>
  <c r="G29" i="10" s="1"/>
</calcChain>
</file>

<file path=xl/sharedStrings.xml><?xml version="1.0" encoding="utf-8"?>
<sst xmlns="http://schemas.openxmlformats.org/spreadsheetml/2006/main" count="400" uniqueCount="174">
  <si>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</si>
  <si>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</si>
  <si>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</si>
  <si>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</si>
  <si>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</si>
  <si>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</si>
  <si>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</si>
  <si>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</si>
  <si>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</si>
  <si>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</si>
  <si>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</si>
  <si>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</si>
  <si>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</si>
  <si>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</si>
  <si>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</si>
  <si>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</si>
  <si>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</si>
  <si>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</si>
  <si>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</si>
  <si>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</si>
  <si>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</si>
  <si>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</si>
  <si>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</si>
  <si>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</si>
  <si>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</si>
  <si>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</si>
  <si>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</si>
  <si>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</si>
  <si>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</si>
  <si>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</si>
  <si>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</si>
  <si>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</si>
  <si>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</si>
  <si>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</si>
  <si>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</si>
  <si>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</si>
  <si>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</si>
  <si>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</si>
  <si>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</si>
  <si>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</si>
  <si>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</si>
  <si>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</si>
  <si>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</si>
  <si>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</si>
  <si>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</si>
  <si>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</si>
  <si>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</si>
  <si>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</si>
  <si>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</si>
  <si>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</si>
  <si>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</si>
  <si>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</si>
  <si>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</si>
  <si>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</si>
  <si>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</si>
  <si>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</si>
  <si>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</si>
  <si>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</si>
  <si>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</si>
  <si>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</si>
  <si>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</si>
  <si>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za posebne namjene</t>
  </si>
  <si>
    <t>Prihodi od pruženih usluga i tekuće donacije</t>
  </si>
  <si>
    <t>Financijski rashodi</t>
  </si>
  <si>
    <t>Ostali rashodi</t>
  </si>
  <si>
    <t>Rashodi za dodatna ulaganja na nefinancijskoj imovini</t>
  </si>
  <si>
    <t>09 Obrazovanje</t>
  </si>
  <si>
    <t>092 Srednjoškolsko obrazovanje</t>
  </si>
  <si>
    <t>45  F.P.i dod.udio u por.na dohodak</t>
  </si>
  <si>
    <t>5 Izdaci za financijsku imovinu i otplate zajmova</t>
  </si>
  <si>
    <t>51 Državni proračun</t>
  </si>
  <si>
    <t>53 Proračun JLS</t>
  </si>
  <si>
    <t>54 Pomoći iz inozemstva</t>
  </si>
  <si>
    <t>31 Vlastiti prihodi - korisnici</t>
  </si>
  <si>
    <t>42 Višak prihoda SŠ</t>
  </si>
  <si>
    <t>41 Prihodi za posebne namjene</t>
  </si>
  <si>
    <t>6 Donacije</t>
  </si>
  <si>
    <t>61 Tekuće donacije-korisnici</t>
  </si>
  <si>
    <t>8 Primici od financijske imovine i zaduživanja</t>
  </si>
  <si>
    <t>45  F.P. i dod. Udio u por. na dohodak</t>
  </si>
  <si>
    <t>81 Primici od zaduživanja</t>
  </si>
  <si>
    <t>31 Rashodi za zaposlene</t>
  </si>
  <si>
    <t>32 Materijalni rashodi</t>
  </si>
  <si>
    <t>42 Višak/manjak prihoda</t>
  </si>
  <si>
    <t>45 F.P.i dod.Udio u por.Na dohodak</t>
  </si>
  <si>
    <t>34 Financijski rashodi</t>
  </si>
  <si>
    <t>38 Ostali rashodi</t>
  </si>
  <si>
    <t>42 Rashodi za nabavu proizvedene dugotrajne imovine</t>
  </si>
  <si>
    <t>81 Primici od financijske imovine i zaduživanja</t>
  </si>
  <si>
    <t>45 Rashodi za dodatna ulaganja na nefinancijskoj imovini</t>
  </si>
  <si>
    <t>54 Izdaci za otplatu glavnice primljenih kredita i zajmova</t>
  </si>
  <si>
    <t>PROGRAM 2204</t>
  </si>
  <si>
    <t>Srednje školstvo - standard</t>
  </si>
  <si>
    <t>Aktivnost A2204-01</t>
  </si>
  <si>
    <t>DJELATNOST SREDNJIH ŠKOLA</t>
  </si>
  <si>
    <t>Izvor financiranja 45</t>
  </si>
  <si>
    <t>F.P. i dod. Udio u por. Na dohodak</t>
  </si>
  <si>
    <t>Kapitalni projekt K2204-02</t>
  </si>
  <si>
    <t>OPREMANJE POSLOVNIH PROSTORIJA</t>
  </si>
  <si>
    <t>Hitne intervencije u srednjim školama</t>
  </si>
  <si>
    <t>Izvor financiranja 12</t>
  </si>
  <si>
    <t>Aktivnost A2204-07</t>
  </si>
  <si>
    <t>ADMINISTRACIJA I UPRAVLJANJE</t>
  </si>
  <si>
    <t>Izvor financiranja 51</t>
  </si>
  <si>
    <t>Državni proračun</t>
  </si>
  <si>
    <t>Aktivnost A2204-08</t>
  </si>
  <si>
    <t>Zgrade obrazovnih institucija - SŠ Biograd n/m</t>
  </si>
  <si>
    <t>Izvor financiranja 81</t>
  </si>
  <si>
    <t>PROGRAM 2205</t>
  </si>
  <si>
    <t>Srednje školstvo - iznad standarda</t>
  </si>
  <si>
    <t>Aktivnost A2205-01</t>
  </si>
  <si>
    <t>JAVNE POTREBE U PROSVJETI - KORISNICI U SŠ</t>
  </si>
  <si>
    <t>Izvor financiranja 11</t>
  </si>
  <si>
    <t>Opći prihodi i primici</t>
  </si>
  <si>
    <t>Aktivnost A2205-12</t>
  </si>
  <si>
    <t>PODIZANJE KVALITETE I STANDARDA U ŠKOLSTVU</t>
  </si>
  <si>
    <t>Izvor financiranja 31</t>
  </si>
  <si>
    <t>Vlastiti prihodi - korisnici</t>
  </si>
  <si>
    <t>Izvor financiranja 41</t>
  </si>
  <si>
    <t>Izvor financiranja 42</t>
  </si>
  <si>
    <t>Višak/manjak prihoda korisnici</t>
  </si>
  <si>
    <t>Izvor financiranja 53</t>
  </si>
  <si>
    <t>Proračun JLS</t>
  </si>
  <si>
    <t>Izvor financiranja 61</t>
  </si>
  <si>
    <t>Tekuće donacije - korisnici</t>
  </si>
  <si>
    <t>Aktivnost A2205-13</t>
  </si>
  <si>
    <t>FINANCIRANJE DEFICITARNIH ZANIMANJA</t>
  </si>
  <si>
    <t xml:space="preserve">Naknade građanima i kućanstvima na temelju osiguranja </t>
  </si>
  <si>
    <t>Aktivnost A2205-34</t>
  </si>
  <si>
    <t>PROJEKT E-ŠKOLE</t>
  </si>
  <si>
    <t>Tekući projekt T2205-35</t>
  </si>
  <si>
    <t>PROJEKTNA DOKUMENTACIJA-JAVNE POTREBE U SŠ</t>
  </si>
  <si>
    <t>Aktivnost A2205-37</t>
  </si>
  <si>
    <t>ZALIHE MENSTRUALNIH HIGIJENSKIH POTREPŠTINA</t>
  </si>
  <si>
    <t>PROGRAM 4302</t>
  </si>
  <si>
    <t>PROJEKTI EU</t>
  </si>
  <si>
    <t>Tekući projekt T4302-14</t>
  </si>
  <si>
    <t>PROJEKT MY EUROPE, MY LIFE, MY FUTURE- SŠ BIOGRAD</t>
  </si>
  <si>
    <t>Tekući projekt T4302-88</t>
  </si>
  <si>
    <t>PROJEKT BUDI SPREMAN I KOMPETENTAN V.V.</t>
  </si>
  <si>
    <t>Izvor financiranja 54</t>
  </si>
  <si>
    <t>Pomoći iz inozemstva</t>
  </si>
  <si>
    <t>UKUPNO:</t>
  </si>
  <si>
    <t>Naknade građanima i kućanstvima</t>
  </si>
  <si>
    <t>12 Višak/manjak prihoda - ZŽ</t>
  </si>
  <si>
    <t>37 Naknade građanima i kućanstvima</t>
  </si>
  <si>
    <t>11 Opći prihodi i primici</t>
  </si>
  <si>
    <t>1 Opći prihodi</t>
  </si>
  <si>
    <t>12 Višak/manjak prihoda ZŽ</t>
  </si>
  <si>
    <t>Ostala nematerijalna proizvedena imovina</t>
  </si>
  <si>
    <t>Tekući projekt T4302-52</t>
  </si>
  <si>
    <t>PROJEKT PRIPRAVNIŠTVO U JAVNIM SLUŽBAMA</t>
  </si>
  <si>
    <t>Kapitalni projekt K4302-71</t>
  </si>
  <si>
    <t>PROJEKT BOLJI UVJETI ZA UČENJE KROZ RAD</t>
  </si>
  <si>
    <t>FINANCIJSKI PLAN PRORAČUNSKOG KORISNIKA JEDINICE LOKALNE I PODRUČNE (REGIONALNE) SAMOUPRAVE 
ZA 2025. I PROJEKCIJA ZA 2026. I 2027. GODINU</t>
  </si>
  <si>
    <t>Izvršenje 2023.</t>
  </si>
  <si>
    <t>Plan 2024.</t>
  </si>
  <si>
    <t>Plan za 2025.</t>
  </si>
  <si>
    <t>Projekcija 
za 2027.</t>
  </si>
  <si>
    <t>Izvršenje 2023.*</t>
  </si>
  <si>
    <t>Proračun za 2025.</t>
  </si>
  <si>
    <t>Projekcija proračuna
za 2027.</t>
  </si>
  <si>
    <t>Tekući projekt T2205-36</t>
  </si>
  <si>
    <t>PROJEKT ŠTORIJA O CUKRU</t>
  </si>
  <si>
    <t>višak/manjak prihoda-korisnic</t>
  </si>
  <si>
    <t>PROGRAM 4301</t>
  </si>
  <si>
    <t>RAZVOJNI PROJEKTI EU</t>
  </si>
  <si>
    <t>Tekući projekt T4301-67</t>
  </si>
  <si>
    <t>Projekt Pomoćnici u nastavi</t>
  </si>
  <si>
    <t>K2204-02</t>
  </si>
  <si>
    <t>višak/manjak prihoda - ZŽ</t>
  </si>
  <si>
    <t>rashodi za nabavu nefinancijske imovine</t>
  </si>
  <si>
    <t>Višak prihoda SŠ Biograd na moru</t>
  </si>
  <si>
    <t>Višak/manjak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</si>
</sst>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Alignment="1">
      <alignment wrapText="1"/>
    </xf>
    <xf numFmtId="4" fontId="19" fillId="0" borderId="0" xfId="0" quotePrefix="1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A39" sqref="A39:J3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8" t="s">
        <v>154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x14ac:dyDescent="0.25">
      <c r="A3" s="138" t="s">
        <v>17</v>
      </c>
      <c r="B3" s="138"/>
      <c r="C3" s="138"/>
      <c r="D3" s="138"/>
      <c r="E3" s="138"/>
      <c r="F3" s="138"/>
      <c r="G3" s="138"/>
      <c r="H3" s="138"/>
      <c r="I3" s="139"/>
      <c r="J3" s="139"/>
    </row>
    <row r="4" spans="1:10" ht="18" x14ac:dyDescent="0.25">
      <c r="A4" s="17"/>
      <c r="B4" s="17"/>
      <c r="C4" s="17"/>
      <c r="D4" s="17"/>
      <c r="E4" s="17"/>
      <c r="F4" s="17"/>
      <c r="G4" s="17"/>
      <c r="H4" s="17"/>
      <c r="I4" s="5"/>
      <c r="J4" s="5"/>
    </row>
    <row r="5" spans="1:10" ht="15.75" x14ac:dyDescent="0.25">
      <c r="A5" s="138" t="s">
        <v>23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6" t="s">
        <v>30</v>
      </c>
    </row>
    <row r="7" spans="1:10" ht="25.5" x14ac:dyDescent="0.25">
      <c r="A7" s="22"/>
      <c r="B7" s="23"/>
      <c r="C7" s="23"/>
      <c r="D7" s="24"/>
      <c r="E7" s="25"/>
      <c r="F7" s="3" t="s">
        <v>159</v>
      </c>
      <c r="G7" s="3" t="s">
        <v>156</v>
      </c>
      <c r="H7" s="3" t="s">
        <v>160</v>
      </c>
      <c r="I7" s="3" t="s">
        <v>37</v>
      </c>
      <c r="J7" s="3" t="s">
        <v>161</v>
      </c>
    </row>
    <row r="8" spans="1:10" x14ac:dyDescent="0.25">
      <c r="A8" s="130" t="s">
        <v>0</v>
      </c>
      <c r="B8" s="124"/>
      <c r="C8" s="124"/>
      <c r="D8" s="124"/>
      <c r="E8" s="141"/>
      <c r="F8" s="67">
        <f>F9+F10</f>
        <v>1130243.28</v>
      </c>
      <c r="G8" s="67">
        <f t="shared" ref="G8:J8" si="0">G9+G10</f>
        <v>1492734.23</v>
      </c>
      <c r="H8" s="67">
        <f t="shared" si="0"/>
        <v>1464780.38</v>
      </c>
      <c r="I8" s="67">
        <f t="shared" si="0"/>
        <v>1464482.9</v>
      </c>
      <c r="J8" s="67">
        <f t="shared" si="0"/>
        <v>1464185.38</v>
      </c>
    </row>
    <row r="9" spans="1:10" x14ac:dyDescent="0.25">
      <c r="A9" s="142" t="s">
        <v>31</v>
      </c>
      <c r="B9" s="143"/>
      <c r="C9" s="143"/>
      <c r="D9" s="143"/>
      <c r="E9" s="137"/>
      <c r="F9" s="68">
        <v>1130243.28</v>
      </c>
      <c r="G9" s="68">
        <v>1492734.23</v>
      </c>
      <c r="H9" s="68">
        <v>1464780.38</v>
      </c>
      <c r="I9" s="68">
        <v>1464482.9</v>
      </c>
      <c r="J9" s="68">
        <v>1464185.38</v>
      </c>
    </row>
    <row r="10" spans="1:10" x14ac:dyDescent="0.25">
      <c r="A10" s="144" t="s">
        <v>32</v>
      </c>
      <c r="B10" s="137"/>
      <c r="C10" s="137"/>
      <c r="D10" s="137"/>
      <c r="E10" s="137"/>
      <c r="F10" s="68">
        <v>0</v>
      </c>
      <c r="G10" s="68">
        <v>0</v>
      </c>
      <c r="H10" s="68">
        <v>0</v>
      </c>
      <c r="I10" s="68">
        <v>0</v>
      </c>
      <c r="J10" s="68">
        <v>0</v>
      </c>
    </row>
    <row r="11" spans="1:10" x14ac:dyDescent="0.25">
      <c r="A11" s="69" t="s">
        <v>1</v>
      </c>
      <c r="B11" s="70"/>
      <c r="C11" s="70"/>
      <c r="D11" s="70"/>
      <c r="E11" s="70"/>
      <c r="F11" s="67">
        <f>F12+F13</f>
        <v>1140538.48</v>
      </c>
      <c r="G11" s="67">
        <f t="shared" ref="G11:J11" si="1">G12+G13</f>
        <v>1528139.2599999998</v>
      </c>
      <c r="H11" s="67">
        <f t="shared" si="1"/>
        <v>1442234.07</v>
      </c>
      <c r="I11" s="67">
        <f t="shared" si="1"/>
        <v>1429040.41</v>
      </c>
      <c r="J11" s="67">
        <f t="shared" si="1"/>
        <v>1428923.64</v>
      </c>
    </row>
    <row r="12" spans="1:10" x14ac:dyDescent="0.25">
      <c r="A12" s="145" t="s">
        <v>33</v>
      </c>
      <c r="B12" s="143"/>
      <c r="C12" s="143"/>
      <c r="D12" s="143"/>
      <c r="E12" s="143"/>
      <c r="F12" s="68">
        <v>1130086.07</v>
      </c>
      <c r="G12" s="68">
        <v>1493042.38</v>
      </c>
      <c r="H12" s="68">
        <v>1416229.8</v>
      </c>
      <c r="I12" s="68">
        <v>1415919.15</v>
      </c>
      <c r="J12" s="71">
        <v>1415608.48</v>
      </c>
    </row>
    <row r="13" spans="1:10" x14ac:dyDescent="0.25">
      <c r="A13" s="136" t="s">
        <v>34</v>
      </c>
      <c r="B13" s="137"/>
      <c r="C13" s="137"/>
      <c r="D13" s="137"/>
      <c r="E13" s="137"/>
      <c r="F13" s="72">
        <v>10452.41</v>
      </c>
      <c r="G13" s="72">
        <v>35096.879999999997</v>
      </c>
      <c r="H13" s="72">
        <v>26004.27</v>
      </c>
      <c r="I13" s="72">
        <v>13121.26</v>
      </c>
      <c r="J13" s="71">
        <v>13315.16</v>
      </c>
    </row>
    <row r="14" spans="1:10" x14ac:dyDescent="0.25">
      <c r="A14" s="123" t="s">
        <v>53</v>
      </c>
      <c r="B14" s="124"/>
      <c r="C14" s="124"/>
      <c r="D14" s="124"/>
      <c r="E14" s="124"/>
      <c r="F14" s="67">
        <f>F8-F11</f>
        <v>-10295.199999999953</v>
      </c>
      <c r="G14" s="67">
        <f t="shared" ref="G14:J14" si="2">G8-G11</f>
        <v>-35405.029999999795</v>
      </c>
      <c r="H14" s="67">
        <f t="shared" si="2"/>
        <v>22546.309999999823</v>
      </c>
      <c r="I14" s="67">
        <f t="shared" si="2"/>
        <v>35442.489999999991</v>
      </c>
      <c r="J14" s="67">
        <f t="shared" si="2"/>
        <v>35261.739999999991</v>
      </c>
    </row>
    <row r="15" spans="1:10" ht="18" x14ac:dyDescent="0.25">
      <c r="A15" s="73"/>
      <c r="B15" s="74"/>
      <c r="C15" s="74"/>
      <c r="D15" s="74"/>
      <c r="E15" s="74"/>
      <c r="F15" s="74"/>
      <c r="G15" s="74"/>
      <c r="H15" s="75"/>
      <c r="I15" s="75"/>
      <c r="J15" s="75"/>
    </row>
    <row r="16" spans="1:10" ht="15.75" x14ac:dyDescent="0.25">
      <c r="A16" s="125" t="s">
        <v>24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ht="18" x14ac:dyDescent="0.25">
      <c r="A17" s="73"/>
      <c r="B17" s="74"/>
      <c r="C17" s="74"/>
      <c r="D17" s="74"/>
      <c r="E17" s="74"/>
      <c r="F17" s="74"/>
      <c r="G17" s="74"/>
      <c r="H17" s="75"/>
      <c r="I17" s="75"/>
      <c r="J17" s="75"/>
    </row>
    <row r="18" spans="1:10" ht="25.5" x14ac:dyDescent="0.25">
      <c r="A18" s="76"/>
      <c r="B18" s="77"/>
      <c r="C18" s="77"/>
      <c r="D18" s="78"/>
      <c r="E18" s="79"/>
      <c r="F18" s="80" t="s">
        <v>159</v>
      </c>
      <c r="G18" s="80" t="s">
        <v>156</v>
      </c>
      <c r="H18" s="80" t="s">
        <v>160</v>
      </c>
      <c r="I18" s="80" t="s">
        <v>37</v>
      </c>
      <c r="J18" s="80" t="s">
        <v>161</v>
      </c>
    </row>
    <row r="19" spans="1:10" x14ac:dyDescent="0.25">
      <c r="A19" s="136" t="s">
        <v>35</v>
      </c>
      <c r="B19" s="137"/>
      <c r="C19" s="137"/>
      <c r="D19" s="137"/>
      <c r="E19" s="137"/>
      <c r="F19" s="72">
        <v>0</v>
      </c>
      <c r="G19" s="72">
        <v>185811.93</v>
      </c>
      <c r="H19" s="72">
        <v>0</v>
      </c>
      <c r="I19" s="72">
        <v>0</v>
      </c>
      <c r="J19" s="71">
        <v>0</v>
      </c>
    </row>
    <row r="20" spans="1:10" x14ac:dyDescent="0.25">
      <c r="A20" s="136" t="s">
        <v>36</v>
      </c>
      <c r="B20" s="137"/>
      <c r="C20" s="137"/>
      <c r="D20" s="137"/>
      <c r="E20" s="137"/>
      <c r="F20" s="72">
        <v>0</v>
      </c>
      <c r="G20" s="72">
        <v>59725.26</v>
      </c>
      <c r="H20" s="72">
        <v>47673.24</v>
      </c>
      <c r="I20" s="72">
        <v>47673.24</v>
      </c>
      <c r="J20" s="71">
        <v>47673.24</v>
      </c>
    </row>
    <row r="21" spans="1:10" x14ac:dyDescent="0.25">
      <c r="A21" s="123" t="s">
        <v>2</v>
      </c>
      <c r="B21" s="124"/>
      <c r="C21" s="124"/>
      <c r="D21" s="124"/>
      <c r="E21" s="124"/>
      <c r="F21" s="67">
        <f>F19-F20</f>
        <v>0</v>
      </c>
      <c r="G21" s="67">
        <f t="shared" ref="G21:J21" si="3">G19-G20</f>
        <v>126086.66999999998</v>
      </c>
      <c r="H21" s="67">
        <f t="shared" si="3"/>
        <v>-47673.24</v>
      </c>
      <c r="I21" s="67">
        <f t="shared" si="3"/>
        <v>-47673.24</v>
      </c>
      <c r="J21" s="67">
        <f t="shared" si="3"/>
        <v>-47673.24</v>
      </c>
    </row>
    <row r="22" spans="1:10" x14ac:dyDescent="0.25">
      <c r="A22" s="123" t="s">
        <v>54</v>
      </c>
      <c r="B22" s="124"/>
      <c r="C22" s="124"/>
      <c r="D22" s="124"/>
      <c r="E22" s="124"/>
      <c r="F22" s="67">
        <f>F14+F21</f>
        <v>-10295.199999999953</v>
      </c>
      <c r="G22" s="67">
        <f t="shared" ref="G22:J22" si="4">G14+G21</f>
        <v>90681.640000000189</v>
      </c>
      <c r="H22" s="67">
        <f t="shared" si="4"/>
        <v>-25126.930000000175</v>
      </c>
      <c r="I22" s="67">
        <f t="shared" si="4"/>
        <v>-12230.750000000007</v>
      </c>
      <c r="J22" s="67">
        <f t="shared" si="4"/>
        <v>-12411.500000000007</v>
      </c>
    </row>
    <row r="23" spans="1:10" ht="18" x14ac:dyDescent="0.25">
      <c r="A23" s="81"/>
      <c r="B23" s="74"/>
      <c r="C23" s="74"/>
      <c r="D23" s="74"/>
      <c r="E23" s="74"/>
      <c r="F23" s="74"/>
      <c r="G23" s="74"/>
      <c r="H23" s="75"/>
      <c r="I23" s="75"/>
      <c r="J23" s="75"/>
    </row>
    <row r="24" spans="1:10" ht="15.75" x14ac:dyDescent="0.25">
      <c r="A24" s="125" t="s">
        <v>55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 ht="15.75" x14ac:dyDescent="0.25">
      <c r="A25" s="82"/>
      <c r="B25" s="83"/>
      <c r="C25" s="83"/>
      <c r="D25" s="83"/>
      <c r="E25" s="83"/>
      <c r="F25" s="83"/>
      <c r="G25" s="83"/>
      <c r="H25" s="83"/>
      <c r="I25" s="83"/>
      <c r="J25" s="83"/>
    </row>
    <row r="26" spans="1:10" ht="25.5" x14ac:dyDescent="0.25">
      <c r="A26" s="76"/>
      <c r="B26" s="77"/>
      <c r="C26" s="77"/>
      <c r="D26" s="78"/>
      <c r="E26" s="79"/>
      <c r="F26" s="80" t="s">
        <v>159</v>
      </c>
      <c r="G26" s="80" t="s">
        <v>156</v>
      </c>
      <c r="H26" s="80" t="s">
        <v>160</v>
      </c>
      <c r="I26" s="80" t="s">
        <v>37</v>
      </c>
      <c r="J26" s="80" t="s">
        <v>161</v>
      </c>
    </row>
    <row r="27" spans="1:10" ht="15" customHeight="1" x14ac:dyDescent="0.25">
      <c r="A27" s="127" t="s">
        <v>56</v>
      </c>
      <c r="B27" s="128"/>
      <c r="C27" s="128"/>
      <c r="D27" s="128"/>
      <c r="E27" s="129"/>
      <c r="F27" s="84">
        <v>0</v>
      </c>
      <c r="G27" s="84">
        <v>0</v>
      </c>
      <c r="H27" s="84">
        <v>0</v>
      </c>
      <c r="I27" s="84">
        <v>0</v>
      </c>
      <c r="J27" s="85">
        <v>0</v>
      </c>
    </row>
    <row r="28" spans="1:10" ht="15" customHeight="1" x14ac:dyDescent="0.25">
      <c r="A28" s="123" t="s">
        <v>57</v>
      </c>
      <c r="B28" s="124"/>
      <c r="C28" s="124"/>
      <c r="D28" s="124"/>
      <c r="E28" s="124"/>
      <c r="F28" s="86">
        <f>F22+F27</f>
        <v>-10295.199999999953</v>
      </c>
      <c r="G28" s="86">
        <f t="shared" ref="G28:J28" si="5">G22+G27</f>
        <v>90681.640000000189</v>
      </c>
      <c r="H28" s="86">
        <f t="shared" si="5"/>
        <v>-25126.930000000175</v>
      </c>
      <c r="I28" s="86">
        <f t="shared" si="5"/>
        <v>-12230.750000000007</v>
      </c>
      <c r="J28" s="87">
        <f t="shared" si="5"/>
        <v>-12411.500000000007</v>
      </c>
    </row>
    <row r="29" spans="1:10" ht="45" customHeight="1" x14ac:dyDescent="0.25">
      <c r="A29" s="130" t="s">
        <v>58</v>
      </c>
      <c r="B29" s="131"/>
      <c r="C29" s="131"/>
      <c r="D29" s="131"/>
      <c r="E29" s="132"/>
      <c r="F29" s="86">
        <f>F14+F21+F27-F28</f>
        <v>0</v>
      </c>
      <c r="G29" s="86">
        <f t="shared" ref="G29:J29" si="6">G14+G21+G27-G28</f>
        <v>0</v>
      </c>
      <c r="H29" s="86">
        <f t="shared" si="6"/>
        <v>0</v>
      </c>
      <c r="I29" s="86">
        <f t="shared" si="6"/>
        <v>0</v>
      </c>
      <c r="J29" s="87">
        <f t="shared" si="6"/>
        <v>0</v>
      </c>
    </row>
    <row r="30" spans="1:10" ht="15.75" x14ac:dyDescent="0.25">
      <c r="A30" s="88"/>
      <c r="B30" s="89"/>
      <c r="C30" s="89"/>
      <c r="D30" s="89"/>
      <c r="E30" s="89"/>
      <c r="F30" s="89"/>
      <c r="G30" s="89"/>
      <c r="H30" s="89"/>
      <c r="I30" s="89"/>
      <c r="J30" s="89"/>
    </row>
    <row r="31" spans="1:10" ht="15.75" x14ac:dyDescent="0.25">
      <c r="A31" s="133" t="s">
        <v>52</v>
      </c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ht="18" x14ac:dyDescent="0.25">
      <c r="A32" s="90"/>
      <c r="B32" s="91"/>
      <c r="C32" s="91"/>
      <c r="D32" s="91"/>
      <c r="E32" s="91"/>
      <c r="F32" s="91"/>
      <c r="G32" s="91"/>
      <c r="H32" s="92"/>
      <c r="I32" s="92"/>
      <c r="J32" s="92"/>
    </row>
    <row r="33" spans="1:10" ht="25.5" x14ac:dyDescent="0.25">
      <c r="A33" s="93"/>
      <c r="B33" s="94"/>
      <c r="C33" s="94"/>
      <c r="D33" s="95"/>
      <c r="E33" s="96"/>
      <c r="F33" s="97" t="s">
        <v>159</v>
      </c>
      <c r="G33" s="97" t="s">
        <v>156</v>
      </c>
      <c r="H33" s="97" t="s">
        <v>160</v>
      </c>
      <c r="I33" s="97" t="s">
        <v>37</v>
      </c>
      <c r="J33" s="97" t="s">
        <v>161</v>
      </c>
    </row>
    <row r="34" spans="1:10" x14ac:dyDescent="0.25">
      <c r="A34" s="127" t="s">
        <v>56</v>
      </c>
      <c r="B34" s="128"/>
      <c r="C34" s="128"/>
      <c r="D34" s="128"/>
      <c r="E34" s="129"/>
      <c r="F34" s="84">
        <v>0</v>
      </c>
      <c r="G34" s="84">
        <f>F37</f>
        <v>0</v>
      </c>
      <c r="H34" s="84">
        <f>G37</f>
        <v>0</v>
      </c>
      <c r="I34" s="84">
        <f>H37</f>
        <v>0</v>
      </c>
      <c r="J34" s="85">
        <f>I37</f>
        <v>0</v>
      </c>
    </row>
    <row r="35" spans="1:10" ht="28.5" customHeight="1" x14ac:dyDescent="0.25">
      <c r="A35" s="127" t="s">
        <v>59</v>
      </c>
      <c r="B35" s="128"/>
      <c r="C35" s="128"/>
      <c r="D35" s="128"/>
      <c r="E35" s="129"/>
      <c r="F35" s="84">
        <v>0</v>
      </c>
      <c r="G35" s="84">
        <v>0</v>
      </c>
      <c r="H35" s="84">
        <v>0</v>
      </c>
      <c r="I35" s="84">
        <v>0</v>
      </c>
      <c r="J35" s="85">
        <v>0</v>
      </c>
    </row>
    <row r="36" spans="1:10" x14ac:dyDescent="0.25">
      <c r="A36" s="127" t="s">
        <v>60</v>
      </c>
      <c r="B36" s="134"/>
      <c r="C36" s="134"/>
      <c r="D36" s="134"/>
      <c r="E36" s="135"/>
      <c r="F36" s="84">
        <v>0</v>
      </c>
      <c r="G36" s="84">
        <v>0</v>
      </c>
      <c r="H36" s="84">
        <v>0</v>
      </c>
      <c r="I36" s="84">
        <v>0</v>
      </c>
      <c r="J36" s="85">
        <v>0</v>
      </c>
    </row>
    <row r="37" spans="1:10" ht="15" customHeight="1" x14ac:dyDescent="0.25">
      <c r="A37" s="123" t="s">
        <v>57</v>
      </c>
      <c r="B37" s="124"/>
      <c r="C37" s="124"/>
      <c r="D37" s="124"/>
      <c r="E37" s="124"/>
      <c r="F37" s="98">
        <f>F34-F35+F36</f>
        <v>0</v>
      </c>
      <c r="G37" s="98">
        <f t="shared" ref="G37:J37" si="7">G34-G35+G36</f>
        <v>0</v>
      </c>
      <c r="H37" s="98">
        <f t="shared" si="7"/>
        <v>0</v>
      </c>
      <c r="I37" s="98">
        <f t="shared" si="7"/>
        <v>0</v>
      </c>
      <c r="J37" s="99">
        <f t="shared" si="7"/>
        <v>0</v>
      </c>
    </row>
    <row r="38" spans="1:10" ht="17.2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x14ac:dyDescent="0.25">
      <c r="A39" s="121"/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E29" sqref="E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28515625" customWidth="1"/>
  </cols>
  <sheetData>
    <row r="1" spans="1:9" ht="42" customHeight="1" x14ac:dyDescent="0.25">
      <c r="A1" s="138" t="s">
        <v>154</v>
      </c>
      <c r="B1" s="138"/>
      <c r="C1" s="138"/>
      <c r="D1" s="138"/>
      <c r="E1" s="138"/>
      <c r="F1" s="138"/>
      <c r="G1" s="138"/>
      <c r="H1" s="138"/>
      <c r="I1" s="138"/>
    </row>
    <row r="2" spans="1:9" ht="18" customHeight="1" x14ac:dyDescent="0.25">
      <c r="A2" s="4"/>
      <c r="B2" s="4"/>
      <c r="C2" s="4"/>
      <c r="D2" s="17"/>
      <c r="E2" s="4"/>
      <c r="F2" s="4"/>
      <c r="G2" s="4"/>
      <c r="H2" s="4"/>
      <c r="I2" s="4"/>
    </row>
    <row r="3" spans="1:9" ht="15.75" customHeight="1" x14ac:dyDescent="0.25">
      <c r="A3" s="138" t="s">
        <v>17</v>
      </c>
      <c r="B3" s="138"/>
      <c r="C3" s="138"/>
      <c r="D3" s="138"/>
      <c r="E3" s="138"/>
      <c r="F3" s="138"/>
      <c r="G3" s="138"/>
      <c r="H3" s="138"/>
      <c r="I3" s="138"/>
    </row>
    <row r="4" spans="1:9" ht="18" x14ac:dyDescent="0.25">
      <c r="A4" s="4"/>
      <c r="B4" s="4"/>
      <c r="C4" s="4"/>
      <c r="D4" s="17"/>
      <c r="E4" s="4"/>
      <c r="F4" s="4"/>
      <c r="G4" s="4"/>
      <c r="H4" s="5"/>
      <c r="I4" s="5"/>
    </row>
    <row r="5" spans="1:9" ht="18" customHeight="1" x14ac:dyDescent="0.25">
      <c r="A5" s="138" t="s">
        <v>4</v>
      </c>
      <c r="B5" s="138"/>
      <c r="C5" s="138"/>
      <c r="D5" s="138"/>
      <c r="E5" s="138"/>
      <c r="F5" s="138"/>
      <c r="G5" s="138"/>
      <c r="H5" s="138"/>
      <c r="I5" s="138"/>
    </row>
    <row r="6" spans="1:9" ht="18" x14ac:dyDescent="0.25">
      <c r="A6" s="4"/>
      <c r="B6" s="4"/>
      <c r="C6" s="4"/>
      <c r="D6" s="17"/>
      <c r="E6" s="4"/>
      <c r="F6" s="4"/>
      <c r="G6" s="4"/>
      <c r="H6" s="5"/>
      <c r="I6" s="5"/>
    </row>
    <row r="7" spans="1:9" ht="15.75" customHeight="1" x14ac:dyDescent="0.25">
      <c r="A7" s="138" t="s">
        <v>38</v>
      </c>
      <c r="B7" s="138"/>
      <c r="C7" s="138"/>
      <c r="D7" s="138"/>
      <c r="E7" s="138"/>
      <c r="F7" s="138"/>
      <c r="G7" s="138"/>
      <c r="H7" s="138"/>
      <c r="I7" s="138"/>
    </row>
    <row r="8" spans="1:9" ht="18" x14ac:dyDescent="0.25">
      <c r="A8" s="4"/>
      <c r="B8" s="4"/>
      <c r="C8" s="4"/>
      <c r="D8" s="17"/>
      <c r="E8" s="4"/>
      <c r="F8" s="4"/>
      <c r="G8" s="4"/>
      <c r="H8" s="5"/>
      <c r="I8" s="5"/>
    </row>
    <row r="9" spans="1:9" ht="25.5" x14ac:dyDescent="0.25">
      <c r="A9" s="16" t="s">
        <v>5</v>
      </c>
      <c r="B9" s="15" t="s">
        <v>6</v>
      </c>
      <c r="C9" s="15" t="s">
        <v>3</v>
      </c>
      <c r="D9" s="15" t="s">
        <v>155</v>
      </c>
      <c r="E9" s="16" t="s">
        <v>156</v>
      </c>
      <c r="F9" s="16" t="s">
        <v>157</v>
      </c>
      <c r="G9" s="16" t="s">
        <v>29</v>
      </c>
      <c r="H9" s="16" t="s">
        <v>158</v>
      </c>
    </row>
    <row r="10" spans="1:9" x14ac:dyDescent="0.25">
      <c r="A10" s="29"/>
      <c r="B10" s="30"/>
      <c r="C10" s="28" t="s">
        <v>0</v>
      </c>
      <c r="D10" s="41">
        <f>SUM(D11,D16)</f>
        <v>1130243.28</v>
      </c>
      <c r="E10" s="41">
        <f>SUM(E11,E16,E18)</f>
        <v>1707881.5100000002</v>
      </c>
      <c r="F10" s="41">
        <f t="shared" ref="F10:H10" si="0">SUM(F11,F16,F18)</f>
        <v>1489907.31</v>
      </c>
      <c r="G10" s="41">
        <f t="shared" si="0"/>
        <v>1476713.6500000001</v>
      </c>
      <c r="H10" s="41">
        <f t="shared" si="0"/>
        <v>1476596.8800000001</v>
      </c>
    </row>
    <row r="11" spans="1:9" ht="15.75" customHeight="1" x14ac:dyDescent="0.25">
      <c r="A11" s="8">
        <v>6</v>
      </c>
      <c r="B11" s="8"/>
      <c r="C11" s="8" t="s">
        <v>7</v>
      </c>
      <c r="D11" s="41">
        <f>SUM(D12:D15)</f>
        <v>1130243.28</v>
      </c>
      <c r="E11" s="41">
        <f>SUM(E12:E15)</f>
        <v>1492734.2300000002</v>
      </c>
      <c r="F11" s="41">
        <f>SUM(F12:F15)</f>
        <v>1464780.3800000001</v>
      </c>
      <c r="G11" s="41">
        <f t="shared" ref="G11:H11" si="1">SUM(G12:G15)</f>
        <v>1464482.9000000001</v>
      </c>
      <c r="H11" s="41">
        <f t="shared" si="1"/>
        <v>1464185.3800000001</v>
      </c>
    </row>
    <row r="12" spans="1:9" ht="33" customHeight="1" x14ac:dyDescent="0.25">
      <c r="A12" s="8"/>
      <c r="B12" s="13">
        <v>63</v>
      </c>
      <c r="C12" s="13" t="s">
        <v>25</v>
      </c>
      <c r="D12" s="59">
        <v>978819.84</v>
      </c>
      <c r="E12" s="40">
        <v>1280673.6000000001</v>
      </c>
      <c r="F12" s="40">
        <v>1275691.6299999999</v>
      </c>
      <c r="G12" s="40">
        <v>1275771.6000000001</v>
      </c>
      <c r="H12" s="40">
        <v>1275851.56</v>
      </c>
    </row>
    <row r="13" spans="1:9" x14ac:dyDescent="0.25">
      <c r="A13" s="8"/>
      <c r="B13" s="13">
        <v>65</v>
      </c>
      <c r="C13" s="13" t="s">
        <v>61</v>
      </c>
      <c r="D13" s="59">
        <v>10277.219999999999</v>
      </c>
      <c r="E13" s="40">
        <v>10702.5</v>
      </c>
      <c r="F13" s="40">
        <v>4166.3599999999997</v>
      </c>
      <c r="G13" s="40">
        <v>4228.8599999999997</v>
      </c>
      <c r="H13" s="40">
        <v>4291.3500000000004</v>
      </c>
    </row>
    <row r="14" spans="1:9" ht="25.5" x14ac:dyDescent="0.25">
      <c r="A14" s="8"/>
      <c r="B14" s="13">
        <v>66</v>
      </c>
      <c r="C14" s="13" t="s">
        <v>62</v>
      </c>
      <c r="D14" s="59">
        <v>20905.04</v>
      </c>
      <c r="E14" s="40">
        <v>32961.339999999997</v>
      </c>
      <c r="F14" s="40">
        <v>27061.34</v>
      </c>
      <c r="G14" s="40">
        <v>27467.27</v>
      </c>
      <c r="H14" s="40">
        <v>27873.18</v>
      </c>
    </row>
    <row r="15" spans="1:9" ht="38.25" x14ac:dyDescent="0.25">
      <c r="A15" s="9"/>
      <c r="B15" s="9">
        <v>67</v>
      </c>
      <c r="C15" s="13" t="s">
        <v>26</v>
      </c>
      <c r="D15" s="59">
        <v>120241.18</v>
      </c>
      <c r="E15" s="40">
        <v>168396.79</v>
      </c>
      <c r="F15" s="40">
        <v>157861.04999999999</v>
      </c>
      <c r="G15" s="40">
        <v>157015.17000000001</v>
      </c>
      <c r="H15" s="40">
        <v>156169.29</v>
      </c>
    </row>
    <row r="16" spans="1:9" ht="25.5" x14ac:dyDescent="0.25">
      <c r="A16" s="11">
        <v>8</v>
      </c>
      <c r="B16" s="12"/>
      <c r="C16" s="18" t="s">
        <v>14</v>
      </c>
      <c r="D16" s="58">
        <v>0</v>
      </c>
      <c r="E16" s="41">
        <f>SUM(E17)</f>
        <v>185811.93</v>
      </c>
      <c r="F16" s="41">
        <f t="shared" ref="F16:H16" si="2">SUM(F17)</f>
        <v>0</v>
      </c>
      <c r="G16" s="41">
        <f t="shared" si="2"/>
        <v>0</v>
      </c>
      <c r="H16" s="41">
        <f t="shared" si="2"/>
        <v>0</v>
      </c>
    </row>
    <row r="17" spans="1:9" x14ac:dyDescent="0.25">
      <c r="A17" s="11"/>
      <c r="B17" s="13">
        <v>84</v>
      </c>
      <c r="C17" s="13" t="s">
        <v>21</v>
      </c>
      <c r="D17" s="58">
        <v>0</v>
      </c>
      <c r="E17" s="41">
        <v>185811.93</v>
      </c>
      <c r="F17" s="41">
        <v>0</v>
      </c>
      <c r="G17" s="41">
        <v>0</v>
      </c>
      <c r="H17" s="41">
        <v>0</v>
      </c>
    </row>
    <row r="18" spans="1:9" x14ac:dyDescent="0.25">
      <c r="A18" s="11">
        <v>9</v>
      </c>
      <c r="B18" s="12"/>
      <c r="C18" s="18" t="s">
        <v>173</v>
      </c>
      <c r="D18" s="58">
        <f>SUM(D19)</f>
        <v>0</v>
      </c>
      <c r="E18" s="41">
        <f>SUM(E19)</f>
        <v>29335.35</v>
      </c>
      <c r="F18" s="41">
        <f t="shared" ref="F18:H18" si="3">SUM(F19)</f>
        <v>25126.93</v>
      </c>
      <c r="G18" s="41">
        <f t="shared" si="3"/>
        <v>12230.75</v>
      </c>
      <c r="H18" s="41">
        <f t="shared" si="3"/>
        <v>12411.5</v>
      </c>
    </row>
    <row r="19" spans="1:9" ht="25.5" x14ac:dyDescent="0.25">
      <c r="A19" s="13"/>
      <c r="B19" s="13">
        <v>92</v>
      </c>
      <c r="C19" s="19" t="s">
        <v>172</v>
      </c>
      <c r="D19" s="59">
        <v>0</v>
      </c>
      <c r="E19" s="40">
        <v>29335.35</v>
      </c>
      <c r="F19" s="40">
        <v>25126.93</v>
      </c>
      <c r="G19" s="40">
        <v>12230.75</v>
      </c>
      <c r="H19" s="40">
        <v>12411.5</v>
      </c>
    </row>
    <row r="23" spans="1:9" ht="15.75" x14ac:dyDescent="0.25">
      <c r="A23" s="138" t="s">
        <v>39</v>
      </c>
      <c r="B23" s="146"/>
      <c r="C23" s="146"/>
      <c r="D23" s="146"/>
      <c r="E23" s="146"/>
      <c r="F23" s="146"/>
      <c r="G23" s="146"/>
      <c r="H23" s="146"/>
      <c r="I23" s="146"/>
    </row>
    <row r="24" spans="1:9" ht="18" x14ac:dyDescent="0.25">
      <c r="A24" s="4"/>
      <c r="B24" s="4"/>
      <c r="C24" s="4"/>
      <c r="D24" s="17"/>
      <c r="E24" s="4"/>
      <c r="F24" s="4"/>
      <c r="G24" s="4"/>
      <c r="H24" s="5"/>
      <c r="I24" s="5"/>
    </row>
    <row r="25" spans="1:9" ht="25.5" x14ac:dyDescent="0.25">
      <c r="A25" s="16" t="s">
        <v>5</v>
      </c>
      <c r="B25" s="15" t="s">
        <v>6</v>
      </c>
      <c r="C25" s="15" t="s">
        <v>8</v>
      </c>
      <c r="D25" s="15" t="s">
        <v>155</v>
      </c>
      <c r="E25" s="16" t="s">
        <v>156</v>
      </c>
      <c r="F25" s="16" t="s">
        <v>157</v>
      </c>
      <c r="G25" s="16" t="s">
        <v>29</v>
      </c>
      <c r="H25" s="16" t="s">
        <v>158</v>
      </c>
    </row>
    <row r="26" spans="1:9" x14ac:dyDescent="0.25">
      <c r="A26" s="29"/>
      <c r="B26" s="30"/>
      <c r="C26" s="28" t="s">
        <v>1</v>
      </c>
      <c r="D26" s="47">
        <f>SUM(D27,D33,D36)</f>
        <v>1140538.48</v>
      </c>
      <c r="E26" s="47">
        <f>SUM(E27,E33,E36)</f>
        <v>1514701.0000000002</v>
      </c>
      <c r="F26" s="47">
        <f>SUM(F27,F33,F36)</f>
        <v>1489907.31</v>
      </c>
      <c r="G26" s="47">
        <f t="shared" ref="G26:H26" si="4">SUM(G27,G33,G36)</f>
        <v>1476713.65</v>
      </c>
      <c r="H26" s="47">
        <f t="shared" si="4"/>
        <v>1476596.88</v>
      </c>
    </row>
    <row r="27" spans="1:9" ht="15.75" customHeight="1" x14ac:dyDescent="0.25">
      <c r="A27" s="8">
        <v>3</v>
      </c>
      <c r="B27" s="8"/>
      <c r="C27" s="8" t="s">
        <v>9</v>
      </c>
      <c r="D27" s="46">
        <f>SUM(D28:D32)</f>
        <v>1130086.07</v>
      </c>
      <c r="E27" s="46">
        <f>SUM(E28:E32)</f>
        <v>1419878.86</v>
      </c>
      <c r="F27" s="46">
        <f>SUM(F28:F32)</f>
        <v>1416229.8</v>
      </c>
      <c r="G27" s="46">
        <f t="shared" ref="G27:H27" si="5">SUM(G28:G32)</f>
        <v>1415919.15</v>
      </c>
      <c r="H27" s="46">
        <f t="shared" si="5"/>
        <v>1415608.48</v>
      </c>
    </row>
    <row r="28" spans="1:9" ht="15.75" customHeight="1" x14ac:dyDescent="0.25">
      <c r="A28" s="8"/>
      <c r="B28" s="13">
        <v>31</v>
      </c>
      <c r="C28" s="13" t="s">
        <v>10</v>
      </c>
      <c r="D28" s="60">
        <v>938776.95</v>
      </c>
      <c r="E28" s="42">
        <v>1266152.79</v>
      </c>
      <c r="F28" s="43">
        <v>1266152.79</v>
      </c>
      <c r="G28" s="42">
        <v>1266170.27</v>
      </c>
      <c r="H28" s="42">
        <v>1266187.74</v>
      </c>
    </row>
    <row r="29" spans="1:9" x14ac:dyDescent="0.25">
      <c r="A29" s="9"/>
      <c r="B29" s="9">
        <v>32</v>
      </c>
      <c r="C29" s="9" t="s">
        <v>20</v>
      </c>
      <c r="D29" s="61">
        <v>181234.94</v>
      </c>
      <c r="E29" s="42">
        <v>150434.57</v>
      </c>
      <c r="F29" s="42">
        <v>140021.23000000001</v>
      </c>
      <c r="G29" s="42">
        <v>140507.48000000001</v>
      </c>
      <c r="H29" s="42">
        <v>140993.72</v>
      </c>
    </row>
    <row r="30" spans="1:9" x14ac:dyDescent="0.25">
      <c r="A30" s="9"/>
      <c r="B30" s="9">
        <v>34</v>
      </c>
      <c r="C30" s="9" t="s">
        <v>63</v>
      </c>
      <c r="D30" s="61">
        <v>8488.36</v>
      </c>
      <c r="E30" s="42">
        <v>720</v>
      </c>
      <c r="F30" s="42">
        <v>7511.28</v>
      </c>
      <c r="G30" s="42">
        <v>6666.9</v>
      </c>
      <c r="H30" s="42">
        <v>5822.52</v>
      </c>
    </row>
    <row r="31" spans="1:9" ht="25.5" x14ac:dyDescent="0.25">
      <c r="A31" s="9"/>
      <c r="B31" s="9">
        <v>37</v>
      </c>
      <c r="C31" s="13" t="s">
        <v>143</v>
      </c>
      <c r="D31" s="60">
        <v>1037.24</v>
      </c>
      <c r="E31" s="42">
        <v>2000</v>
      </c>
      <c r="F31" s="42">
        <v>2000</v>
      </c>
      <c r="G31" s="42">
        <v>2030</v>
      </c>
      <c r="H31" s="42">
        <v>2060</v>
      </c>
    </row>
    <row r="32" spans="1:9" x14ac:dyDescent="0.25">
      <c r="A32" s="9"/>
      <c r="B32" s="9">
        <v>38</v>
      </c>
      <c r="C32" s="9" t="s">
        <v>64</v>
      </c>
      <c r="D32" s="61">
        <v>548.58000000000004</v>
      </c>
      <c r="E32" s="42">
        <v>571.5</v>
      </c>
      <c r="F32" s="42">
        <v>544.5</v>
      </c>
      <c r="G32" s="42">
        <v>544.5</v>
      </c>
      <c r="H32" s="42">
        <v>544.5</v>
      </c>
    </row>
    <row r="33" spans="1:8" ht="25.5" x14ac:dyDescent="0.25">
      <c r="A33" s="11">
        <v>4</v>
      </c>
      <c r="B33" s="12"/>
      <c r="C33" s="18" t="s">
        <v>11</v>
      </c>
      <c r="D33" s="46">
        <f>SUM(D34:D35)</f>
        <v>10452.41</v>
      </c>
      <c r="E33" s="46">
        <f>SUM(E34:E35)</f>
        <v>35096.880000000005</v>
      </c>
      <c r="F33" s="46">
        <f>SUM(F34:F35)</f>
        <v>26004.27</v>
      </c>
      <c r="G33" s="46">
        <f t="shared" ref="G33:H33" si="6">SUM(G34:G35)</f>
        <v>13121.26</v>
      </c>
      <c r="H33" s="46">
        <f t="shared" si="6"/>
        <v>13315.16</v>
      </c>
    </row>
    <row r="34" spans="1:8" ht="38.25" x14ac:dyDescent="0.25">
      <c r="A34" s="13"/>
      <c r="B34" s="13">
        <v>42</v>
      </c>
      <c r="C34" s="19" t="s">
        <v>27</v>
      </c>
      <c r="D34" s="60">
        <v>10452.41</v>
      </c>
      <c r="E34" s="42">
        <v>29321.88</v>
      </c>
      <c r="F34" s="42">
        <v>26004.27</v>
      </c>
      <c r="G34" s="42">
        <v>13121.26</v>
      </c>
      <c r="H34" s="44">
        <v>13315.16</v>
      </c>
    </row>
    <row r="35" spans="1:8" ht="25.5" x14ac:dyDescent="0.25">
      <c r="A35" s="13"/>
      <c r="B35" s="13">
        <v>45</v>
      </c>
      <c r="C35" s="19" t="s">
        <v>65</v>
      </c>
      <c r="D35" s="42">
        <v>0</v>
      </c>
      <c r="E35" s="42">
        <v>5775</v>
      </c>
      <c r="F35" s="42">
        <v>0</v>
      </c>
      <c r="G35" s="42">
        <v>0</v>
      </c>
      <c r="H35" s="44">
        <v>0</v>
      </c>
    </row>
    <row r="36" spans="1:8" ht="25.5" x14ac:dyDescent="0.25">
      <c r="A36" s="8">
        <v>5</v>
      </c>
      <c r="B36" s="8"/>
      <c r="C36" s="18" t="s">
        <v>15</v>
      </c>
      <c r="D36" s="46">
        <f>SUM(D37)</f>
        <v>0</v>
      </c>
      <c r="E36" s="46">
        <f>SUM(E37)</f>
        <v>59725.26</v>
      </c>
      <c r="F36" s="46">
        <f>SUM(F37)</f>
        <v>47673.24</v>
      </c>
      <c r="G36" s="46">
        <f t="shared" ref="G36:H36" si="7">SUM(G37)</f>
        <v>47673.24</v>
      </c>
      <c r="H36" s="46">
        <f t="shared" si="7"/>
        <v>47673.24</v>
      </c>
    </row>
    <row r="37" spans="1:8" ht="25.5" x14ac:dyDescent="0.25">
      <c r="A37" s="13"/>
      <c r="B37" s="13">
        <v>54</v>
      </c>
      <c r="C37" s="19" t="s">
        <v>22</v>
      </c>
      <c r="D37" s="42">
        <v>0</v>
      </c>
      <c r="E37" s="42">
        <v>59725.26</v>
      </c>
      <c r="F37" s="42">
        <v>47673.24</v>
      </c>
      <c r="G37" s="42">
        <v>47673.24</v>
      </c>
      <c r="H37" s="44">
        <v>47673.24</v>
      </c>
    </row>
  </sheetData>
  <mergeCells count="5">
    <mergeCell ref="A23:I23"/>
    <mergeCell ref="A1:I1"/>
    <mergeCell ref="A3:I3"/>
    <mergeCell ref="A5:I5"/>
    <mergeCell ref="A7:I7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5"/>
  <sheetViews>
    <sheetView workbookViewId="0">
      <selection activeCell="C36" sqref="C3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154</v>
      </c>
      <c r="B1" s="138"/>
      <c r="C1" s="138"/>
      <c r="D1" s="138"/>
      <c r="E1" s="138"/>
      <c r="F1" s="138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38" t="s">
        <v>17</v>
      </c>
      <c r="B3" s="138"/>
      <c r="C3" s="138"/>
      <c r="D3" s="138"/>
      <c r="E3" s="138"/>
      <c r="F3" s="138"/>
    </row>
    <row r="4" spans="1:6" ht="18" x14ac:dyDescent="0.25">
      <c r="B4" s="17"/>
      <c r="C4" s="17"/>
      <c r="D4" s="17"/>
      <c r="E4" s="5"/>
      <c r="F4" s="5"/>
    </row>
    <row r="5" spans="1:6" ht="18" customHeight="1" x14ac:dyDescent="0.25">
      <c r="A5" s="138" t="s">
        <v>4</v>
      </c>
      <c r="B5" s="138"/>
      <c r="C5" s="138"/>
      <c r="D5" s="138"/>
      <c r="E5" s="138"/>
      <c r="F5" s="138"/>
    </row>
    <row r="6" spans="1:6" ht="18" x14ac:dyDescent="0.25">
      <c r="A6" s="17"/>
      <c r="B6" s="17"/>
      <c r="C6" s="17"/>
      <c r="D6" s="17"/>
      <c r="E6" s="5"/>
      <c r="F6" s="5"/>
    </row>
    <row r="7" spans="1:6" ht="15.75" customHeight="1" x14ac:dyDescent="0.25">
      <c r="A7" s="138" t="s">
        <v>40</v>
      </c>
      <c r="B7" s="138"/>
      <c r="C7" s="138"/>
      <c r="D7" s="138"/>
      <c r="E7" s="138"/>
      <c r="F7" s="138"/>
    </row>
    <row r="8" spans="1:6" ht="18" x14ac:dyDescent="0.25">
      <c r="A8" s="17"/>
      <c r="B8" s="17"/>
      <c r="C8" s="17"/>
      <c r="D8" s="17"/>
      <c r="E8" s="5"/>
      <c r="F8" s="5"/>
    </row>
    <row r="9" spans="1:6" ht="25.5" x14ac:dyDescent="0.25">
      <c r="A9" s="16" t="s">
        <v>42</v>
      </c>
      <c r="B9" s="15" t="s">
        <v>155</v>
      </c>
      <c r="C9" s="16" t="s">
        <v>156</v>
      </c>
      <c r="D9" s="16" t="s">
        <v>157</v>
      </c>
      <c r="E9" s="16" t="s">
        <v>29</v>
      </c>
      <c r="F9" s="16" t="s">
        <v>158</v>
      </c>
    </row>
    <row r="10" spans="1:6" x14ac:dyDescent="0.25">
      <c r="A10" s="31" t="s">
        <v>0</v>
      </c>
      <c r="B10" s="47">
        <f>SUM(B11,B14,B16,B20,B24,B26)</f>
        <v>1130243.28</v>
      </c>
      <c r="C10" s="47">
        <f>SUM(C14,C16,C20,C24,C26,C11)</f>
        <v>1707881.51</v>
      </c>
      <c r="D10" s="47">
        <f t="shared" ref="D10:F10" si="0">SUM(D14,D16,D20,D24,D26,D11)</f>
        <v>1489907.3099999998</v>
      </c>
      <c r="E10" s="47">
        <f t="shared" si="0"/>
        <v>1476713.6500000001</v>
      </c>
      <c r="F10" s="47">
        <f t="shared" si="0"/>
        <v>1476596.8800000001</v>
      </c>
    </row>
    <row r="11" spans="1:6" x14ac:dyDescent="0.25">
      <c r="A11" s="31" t="s">
        <v>147</v>
      </c>
      <c r="B11" s="47">
        <f>SUM(B12:B13)</f>
        <v>25130.45</v>
      </c>
      <c r="C11" s="47">
        <f>SUM(C12:C13)</f>
        <v>5775</v>
      </c>
      <c r="D11" s="47">
        <v>0</v>
      </c>
      <c r="E11" s="47">
        <v>0</v>
      </c>
      <c r="F11" s="47">
        <v>0</v>
      </c>
    </row>
    <row r="12" spans="1:6" x14ac:dyDescent="0.25">
      <c r="A12" s="63" t="s">
        <v>146</v>
      </c>
      <c r="B12" s="65">
        <v>5831.93</v>
      </c>
      <c r="C12" s="47">
        <v>5775</v>
      </c>
      <c r="D12" s="47">
        <v>0</v>
      </c>
      <c r="E12" s="47">
        <v>0</v>
      </c>
      <c r="F12" s="47">
        <v>0</v>
      </c>
    </row>
    <row r="13" spans="1:6" x14ac:dyDescent="0.25">
      <c r="A13" s="64" t="s">
        <v>148</v>
      </c>
      <c r="B13" s="65">
        <v>19298.52</v>
      </c>
      <c r="C13" s="47">
        <v>0</v>
      </c>
      <c r="D13" s="47">
        <v>0</v>
      </c>
      <c r="E13" s="47">
        <v>0</v>
      </c>
      <c r="F13" s="47">
        <v>0</v>
      </c>
    </row>
    <row r="14" spans="1:6" x14ac:dyDescent="0.25">
      <c r="A14" s="31" t="s">
        <v>45</v>
      </c>
      <c r="B14" s="47">
        <f>SUM(B15)</f>
        <v>17363.509999999998</v>
      </c>
      <c r="C14" s="47">
        <f>SUM(C15)</f>
        <v>29661.34</v>
      </c>
      <c r="D14" s="47">
        <f>SUM(D15)</f>
        <v>23761.34</v>
      </c>
      <c r="E14" s="47">
        <f t="shared" ref="E14:F14" si="1">SUM(E15)</f>
        <v>24117.77</v>
      </c>
      <c r="F14" s="47">
        <f t="shared" si="1"/>
        <v>24474.18</v>
      </c>
    </row>
    <row r="15" spans="1:6" x14ac:dyDescent="0.25">
      <c r="A15" s="14" t="s">
        <v>73</v>
      </c>
      <c r="B15" s="62">
        <v>17363.509999999998</v>
      </c>
      <c r="C15" s="42">
        <v>29661.34</v>
      </c>
      <c r="D15" s="42">
        <v>23761.34</v>
      </c>
      <c r="E15" s="42">
        <v>24117.77</v>
      </c>
      <c r="F15" s="42">
        <v>24474.18</v>
      </c>
    </row>
    <row r="16" spans="1:6" ht="25.5" x14ac:dyDescent="0.25">
      <c r="A16" s="8" t="s">
        <v>44</v>
      </c>
      <c r="B16" s="46">
        <f>SUM(B17:B19)</f>
        <v>105387.95</v>
      </c>
      <c r="C16" s="46">
        <f>SUM(C17:C19)</f>
        <v>202659.64</v>
      </c>
      <c r="D16" s="46">
        <f>SUM(D17:D19)</f>
        <v>187154.34</v>
      </c>
      <c r="E16" s="46">
        <f t="shared" ref="E16:F16" si="2">SUM(E17:E19)</f>
        <v>173474.78000000003</v>
      </c>
      <c r="F16" s="46">
        <f t="shared" si="2"/>
        <v>172872.14</v>
      </c>
    </row>
    <row r="17" spans="1:6" ht="25.5" x14ac:dyDescent="0.25">
      <c r="A17" s="14" t="s">
        <v>75</v>
      </c>
      <c r="B17" s="45">
        <v>10277.219999999999</v>
      </c>
      <c r="C17" s="42">
        <v>10702.5</v>
      </c>
      <c r="D17" s="42">
        <v>4166.3599999999997</v>
      </c>
      <c r="E17" s="42">
        <v>4228.8599999999997</v>
      </c>
      <c r="F17" s="42">
        <v>4291.3500000000004</v>
      </c>
    </row>
    <row r="18" spans="1:6" x14ac:dyDescent="0.25">
      <c r="A18" s="14" t="s">
        <v>74</v>
      </c>
      <c r="B18" s="45">
        <v>0</v>
      </c>
      <c r="C18" s="42">
        <v>29335.35</v>
      </c>
      <c r="D18" s="42">
        <v>25126.93</v>
      </c>
      <c r="E18" s="42">
        <v>12230.75</v>
      </c>
      <c r="F18" s="42">
        <v>12411.5</v>
      </c>
    </row>
    <row r="19" spans="1:6" ht="25.5" x14ac:dyDescent="0.25">
      <c r="A19" s="14" t="s">
        <v>79</v>
      </c>
      <c r="B19" s="45">
        <v>95110.73</v>
      </c>
      <c r="C19" s="42">
        <v>162621.79</v>
      </c>
      <c r="D19" s="42">
        <v>157861.04999999999</v>
      </c>
      <c r="E19" s="42">
        <v>157015.17000000001</v>
      </c>
      <c r="F19" s="42">
        <v>156169.29</v>
      </c>
    </row>
    <row r="20" spans="1:6" x14ac:dyDescent="0.25">
      <c r="A20" s="31" t="s">
        <v>43</v>
      </c>
      <c r="B20" s="46">
        <f>SUM(B21:B23)</f>
        <v>979426.37</v>
      </c>
      <c r="C20" s="46">
        <f>SUM(C21:C23)</f>
        <v>1280673.6000000001</v>
      </c>
      <c r="D20" s="46">
        <f>SUM(D21:D23)</f>
        <v>1275691.6299999999</v>
      </c>
      <c r="E20" s="46">
        <f t="shared" ref="E20:F20" si="3">SUM(E21:E23)</f>
        <v>1275771.6000000001</v>
      </c>
      <c r="F20" s="46">
        <f t="shared" si="3"/>
        <v>1275851.56</v>
      </c>
    </row>
    <row r="21" spans="1:6" x14ac:dyDescent="0.25">
      <c r="A21" s="10" t="s">
        <v>70</v>
      </c>
      <c r="B21" s="45">
        <v>965329.57</v>
      </c>
      <c r="C21" s="42">
        <v>1273617.52</v>
      </c>
      <c r="D21" s="42">
        <v>1271891.6299999999</v>
      </c>
      <c r="E21" s="42">
        <v>1271914.6000000001</v>
      </c>
      <c r="F21" s="44">
        <v>1271937.56</v>
      </c>
    </row>
    <row r="22" spans="1:6" x14ac:dyDescent="0.25">
      <c r="A22" s="10" t="s">
        <v>71</v>
      </c>
      <c r="B22" s="45">
        <v>10643</v>
      </c>
      <c r="C22" s="42">
        <v>4950</v>
      </c>
      <c r="D22" s="42">
        <v>3800</v>
      </c>
      <c r="E22" s="42">
        <v>3857</v>
      </c>
      <c r="F22" s="44">
        <v>3914</v>
      </c>
    </row>
    <row r="23" spans="1:6" x14ac:dyDescent="0.25">
      <c r="A23" s="10" t="s">
        <v>72</v>
      </c>
      <c r="B23" s="45">
        <v>3453.8</v>
      </c>
      <c r="C23" s="42">
        <v>2106.08</v>
      </c>
      <c r="D23" s="42">
        <v>0</v>
      </c>
      <c r="E23" s="42">
        <v>0</v>
      </c>
      <c r="F23" s="44">
        <v>0</v>
      </c>
    </row>
    <row r="24" spans="1:6" x14ac:dyDescent="0.25">
      <c r="A24" s="31" t="s">
        <v>76</v>
      </c>
      <c r="B24" s="46">
        <f>SUM(B25)</f>
        <v>2935</v>
      </c>
      <c r="C24" s="46">
        <f>SUM(C25)</f>
        <v>3300</v>
      </c>
      <c r="D24" s="46">
        <f>SUM(D25)</f>
        <v>3300</v>
      </c>
      <c r="E24" s="46">
        <f t="shared" ref="E24:F24" si="4">SUM(E25)</f>
        <v>3349.5</v>
      </c>
      <c r="F24" s="46">
        <f t="shared" si="4"/>
        <v>3399</v>
      </c>
    </row>
    <row r="25" spans="1:6" x14ac:dyDescent="0.25">
      <c r="A25" s="10" t="s">
        <v>77</v>
      </c>
      <c r="B25" s="45">
        <v>2935</v>
      </c>
      <c r="C25" s="42">
        <v>3300</v>
      </c>
      <c r="D25" s="42">
        <v>3300</v>
      </c>
      <c r="E25" s="42">
        <v>3349.5</v>
      </c>
      <c r="F25" s="44">
        <v>3399</v>
      </c>
    </row>
    <row r="26" spans="1:6" ht="25.5" x14ac:dyDescent="0.25">
      <c r="A26" s="31" t="s">
        <v>78</v>
      </c>
      <c r="B26" s="46">
        <f>SUM(B27)</f>
        <v>0</v>
      </c>
      <c r="C26" s="46">
        <f>SUM(C27)</f>
        <v>185811.93</v>
      </c>
      <c r="D26" s="46">
        <f>SUM(D27)</f>
        <v>0</v>
      </c>
      <c r="E26" s="46">
        <f t="shared" ref="E26:F26" si="5">SUM(E27)</f>
        <v>0</v>
      </c>
      <c r="F26" s="46">
        <f t="shared" si="5"/>
        <v>0</v>
      </c>
    </row>
    <row r="27" spans="1:6" x14ac:dyDescent="0.25">
      <c r="A27" s="10" t="s">
        <v>80</v>
      </c>
      <c r="B27" s="45">
        <v>0</v>
      </c>
      <c r="C27" s="42">
        <v>185811.93</v>
      </c>
      <c r="D27" s="42">
        <v>0</v>
      </c>
      <c r="E27" s="42">
        <v>0</v>
      </c>
      <c r="F27" s="44">
        <v>0</v>
      </c>
    </row>
    <row r="33" spans="1:6" ht="15.75" customHeight="1" x14ac:dyDescent="0.25">
      <c r="A33" s="138" t="s">
        <v>41</v>
      </c>
      <c r="B33" s="138"/>
      <c r="C33" s="138"/>
      <c r="D33" s="138"/>
      <c r="E33" s="138"/>
      <c r="F33" s="138"/>
    </row>
    <row r="34" spans="1:6" ht="18" x14ac:dyDescent="0.25">
      <c r="A34" s="17"/>
      <c r="B34" s="17"/>
      <c r="C34" s="17"/>
      <c r="D34" s="17"/>
      <c r="E34" s="5"/>
      <c r="F34" s="5"/>
    </row>
    <row r="35" spans="1:6" ht="25.5" x14ac:dyDescent="0.25">
      <c r="A35" s="16" t="s">
        <v>42</v>
      </c>
      <c r="B35" s="15" t="s">
        <v>155</v>
      </c>
      <c r="C35" s="16" t="s">
        <v>156</v>
      </c>
      <c r="D35" s="16" t="s">
        <v>157</v>
      </c>
      <c r="E35" s="16" t="s">
        <v>29</v>
      </c>
      <c r="F35" s="16" t="s">
        <v>158</v>
      </c>
    </row>
    <row r="36" spans="1:6" x14ac:dyDescent="0.25">
      <c r="A36" s="31" t="s">
        <v>1</v>
      </c>
      <c r="B36" s="47">
        <f t="shared" ref="B36" si="6">SUM(B37,B42,B53,B60,B62,B70,B74,A57)</f>
        <v>1139501.2390000001</v>
      </c>
      <c r="C36" s="47">
        <f>SUM(C37,C42,C53,C60,C62,C70,C74,C57)</f>
        <v>1514701</v>
      </c>
      <c r="D36" s="47">
        <f t="shared" ref="D36:F36" si="7">SUM(D37,D42,D53,D60,D62,D70,D74,D57)</f>
        <v>1489907.31</v>
      </c>
      <c r="E36" s="47">
        <f t="shared" si="7"/>
        <v>1476713.65</v>
      </c>
      <c r="F36" s="47">
        <f t="shared" si="7"/>
        <v>1476596.88</v>
      </c>
    </row>
    <row r="37" spans="1:6" ht="15.75" customHeight="1" x14ac:dyDescent="0.25">
      <c r="A37" s="18" t="s">
        <v>81</v>
      </c>
      <c r="B37" s="66">
        <f>SUM(B38:B41)</f>
        <v>938776.94900000002</v>
      </c>
      <c r="C37" s="46">
        <f>SUM(C39:C41)</f>
        <v>1266152.79</v>
      </c>
      <c r="D37" s="46">
        <f>SUM(D39:D41)</f>
        <v>1266152.79</v>
      </c>
      <c r="E37" s="46">
        <f t="shared" ref="E37:F37" si="8">SUM(E39:E41)</f>
        <v>1266170.27</v>
      </c>
      <c r="F37" s="46">
        <f t="shared" si="8"/>
        <v>1266187.74</v>
      </c>
    </row>
    <row r="38" spans="1:6" ht="15.75" customHeight="1" x14ac:dyDescent="0.25">
      <c r="A38" s="10" t="s">
        <v>146</v>
      </c>
      <c r="B38" s="45">
        <v>2767.69</v>
      </c>
      <c r="C38" s="46"/>
      <c r="D38" s="46"/>
      <c r="E38" s="46"/>
      <c r="F38" s="46"/>
    </row>
    <row r="39" spans="1:6" x14ac:dyDescent="0.25">
      <c r="A39" s="10" t="s">
        <v>73</v>
      </c>
      <c r="B39" s="45">
        <f>SUM(995.26,164.229)</f>
        <v>1159.489</v>
      </c>
      <c r="C39" s="42">
        <v>1165</v>
      </c>
      <c r="D39" s="42">
        <v>1165</v>
      </c>
      <c r="E39" s="42">
        <v>1182.48</v>
      </c>
      <c r="F39" s="42">
        <v>1199.95</v>
      </c>
    </row>
    <row r="40" spans="1:6" x14ac:dyDescent="0.25">
      <c r="A40" s="10" t="s">
        <v>83</v>
      </c>
      <c r="B40" s="45">
        <v>663.61</v>
      </c>
      <c r="C40" s="42"/>
      <c r="D40" s="42"/>
      <c r="E40" s="42"/>
      <c r="F40" s="42"/>
    </row>
    <row r="41" spans="1:6" x14ac:dyDescent="0.25">
      <c r="A41" s="10" t="s">
        <v>70</v>
      </c>
      <c r="B41" s="45">
        <v>934186.16</v>
      </c>
      <c r="C41" s="42">
        <v>1264987.79</v>
      </c>
      <c r="D41" s="42">
        <v>1264987.79</v>
      </c>
      <c r="E41" s="42">
        <v>1264987.79</v>
      </c>
      <c r="F41" s="42">
        <v>1264987.79</v>
      </c>
    </row>
    <row r="42" spans="1:6" x14ac:dyDescent="0.25">
      <c r="A42" s="18" t="s">
        <v>82</v>
      </c>
      <c r="B42" s="66">
        <f>SUM(B43:B52)</f>
        <v>181234.94</v>
      </c>
      <c r="C42" s="46">
        <f>SUM(C43:C52)</f>
        <v>150434.56999999998</v>
      </c>
      <c r="D42" s="46">
        <f t="shared" ref="D42:F42" si="9">SUM(D43:D52)</f>
        <v>140021.23000000001</v>
      </c>
      <c r="E42" s="46">
        <f t="shared" si="9"/>
        <v>140507.48000000001</v>
      </c>
      <c r="F42" s="46">
        <f t="shared" si="9"/>
        <v>140993.72</v>
      </c>
    </row>
    <row r="43" spans="1:6" x14ac:dyDescent="0.25">
      <c r="A43" s="10" t="s">
        <v>146</v>
      </c>
      <c r="B43" s="45">
        <v>2027</v>
      </c>
      <c r="C43" s="42"/>
      <c r="D43" s="42"/>
      <c r="E43" s="42"/>
      <c r="F43" s="42"/>
    </row>
    <row r="44" spans="1:6" x14ac:dyDescent="0.25">
      <c r="A44" s="10" t="s">
        <v>144</v>
      </c>
      <c r="B44" s="45">
        <v>10070.969999999999</v>
      </c>
      <c r="C44" s="42"/>
      <c r="D44" s="42"/>
      <c r="E44" s="42"/>
      <c r="F44" s="42"/>
    </row>
    <row r="45" spans="1:6" x14ac:dyDescent="0.25">
      <c r="A45" s="10" t="s">
        <v>73</v>
      </c>
      <c r="B45" s="45">
        <f>SUM(2925.05,282.29,219.53,1403.03,1812.5,117.97,343.99,1120.18,1018.12,1039.11,798.57,520,1479.86)</f>
        <v>13080.200000000003</v>
      </c>
      <c r="C45" s="42">
        <v>20700</v>
      </c>
      <c r="D45" s="42">
        <v>15200</v>
      </c>
      <c r="E45" s="42">
        <v>15428</v>
      </c>
      <c r="F45" s="42">
        <v>15656</v>
      </c>
    </row>
    <row r="46" spans="1:6" ht="25.5" x14ac:dyDescent="0.25">
      <c r="A46" s="14" t="s">
        <v>75</v>
      </c>
      <c r="B46" s="45">
        <f>SUM(2801.2,7416.3)</f>
        <v>10217.5</v>
      </c>
      <c r="C46" s="42">
        <v>10702.5</v>
      </c>
      <c r="D46" s="42">
        <v>4166.3599999999997</v>
      </c>
      <c r="E46" s="42">
        <v>4228.8599999999997</v>
      </c>
      <c r="F46" s="42">
        <v>4291.3500000000004</v>
      </c>
    </row>
    <row r="47" spans="1:6" x14ac:dyDescent="0.25">
      <c r="A47" s="10" t="s">
        <v>83</v>
      </c>
      <c r="B47" s="45">
        <f>SUM(816.27,731.11,699.21,972.25,65.95,2216.36,168.75,1413.86,12303.52,426.9,1551.86,17546.1,215.16,1332.04,961.56,698.96,34.4,735.84)</f>
        <v>42890.1</v>
      </c>
      <c r="C47" s="42">
        <v>5727.2</v>
      </c>
      <c r="D47" s="42">
        <v>6950</v>
      </c>
      <c r="E47" s="42">
        <v>7054.25</v>
      </c>
      <c r="F47" s="42">
        <v>7158.5</v>
      </c>
    </row>
    <row r="48" spans="1:6" ht="25.5" x14ac:dyDescent="0.25">
      <c r="A48" s="14" t="s">
        <v>84</v>
      </c>
      <c r="B48" s="45">
        <v>90286.57</v>
      </c>
      <c r="C48" s="42">
        <v>102676.53</v>
      </c>
      <c r="D48" s="42">
        <v>102776.53</v>
      </c>
      <c r="E48" s="42">
        <v>102776.53</v>
      </c>
      <c r="F48" s="42">
        <v>102776.53</v>
      </c>
    </row>
    <row r="49" spans="1:6" x14ac:dyDescent="0.25">
      <c r="A49" s="10" t="s">
        <v>70</v>
      </c>
      <c r="B49" s="45">
        <v>9616.02</v>
      </c>
      <c r="C49" s="42">
        <v>4828.34</v>
      </c>
      <c r="D49" s="42">
        <v>5828.34</v>
      </c>
      <c r="E49" s="42">
        <v>5843.34</v>
      </c>
      <c r="F49" s="42">
        <v>5858.34</v>
      </c>
    </row>
    <row r="50" spans="1:6" x14ac:dyDescent="0.25">
      <c r="A50" s="10" t="s">
        <v>71</v>
      </c>
      <c r="B50" s="45">
        <f>SUM(1016.45,545.37)</f>
        <v>1561.8200000000002</v>
      </c>
      <c r="C50" s="42">
        <v>2500</v>
      </c>
      <c r="D50" s="42">
        <v>1800</v>
      </c>
      <c r="E50" s="42">
        <v>1827</v>
      </c>
      <c r="F50" s="42">
        <v>1854</v>
      </c>
    </row>
    <row r="51" spans="1:6" x14ac:dyDescent="0.25">
      <c r="A51" s="10" t="s">
        <v>72</v>
      </c>
      <c r="B51" s="45">
        <f>SUM(495.36,54.4)</f>
        <v>549.76</v>
      </c>
      <c r="C51" s="42"/>
      <c r="D51" s="42"/>
      <c r="E51" s="42"/>
      <c r="F51" s="42"/>
    </row>
    <row r="52" spans="1:6" x14ac:dyDescent="0.25">
      <c r="A52" s="10" t="s">
        <v>77</v>
      </c>
      <c r="B52" s="45">
        <f>SUM(465,470)</f>
        <v>935</v>
      </c>
      <c r="C52" s="42">
        <v>3300</v>
      </c>
      <c r="D52" s="42">
        <v>3300</v>
      </c>
      <c r="E52" s="42">
        <v>3349.5</v>
      </c>
      <c r="F52" s="42">
        <v>3399</v>
      </c>
    </row>
    <row r="53" spans="1:6" x14ac:dyDescent="0.25">
      <c r="A53" s="18" t="s">
        <v>85</v>
      </c>
      <c r="B53" s="66">
        <f>SUM(B54:B56)</f>
        <v>8488.36</v>
      </c>
      <c r="C53" s="46">
        <f>SUM(C54:C56)</f>
        <v>720</v>
      </c>
      <c r="D53" s="46">
        <f>SUM(D55:D56)</f>
        <v>7511.28</v>
      </c>
      <c r="E53" s="46">
        <f t="shared" ref="E53:F53" si="10">SUM(E55:E56)</f>
        <v>6666.9</v>
      </c>
      <c r="F53" s="46">
        <f t="shared" si="10"/>
        <v>5822.52</v>
      </c>
    </row>
    <row r="54" spans="1:6" x14ac:dyDescent="0.25">
      <c r="A54" s="10" t="s">
        <v>144</v>
      </c>
      <c r="B54" s="45">
        <v>4250.45</v>
      </c>
      <c r="C54" s="42"/>
      <c r="D54" s="42"/>
      <c r="E54" s="42"/>
      <c r="F54" s="42"/>
    </row>
    <row r="55" spans="1:6" x14ac:dyDescent="0.25">
      <c r="A55" s="10" t="s">
        <v>73</v>
      </c>
      <c r="B55" s="45"/>
      <c r="C55" s="42">
        <v>500</v>
      </c>
      <c r="D55" s="42">
        <v>100</v>
      </c>
      <c r="E55" s="42">
        <v>101.5</v>
      </c>
      <c r="F55" s="42">
        <v>103</v>
      </c>
    </row>
    <row r="56" spans="1:6" ht="25.5" x14ac:dyDescent="0.25">
      <c r="A56" s="14" t="s">
        <v>84</v>
      </c>
      <c r="B56" s="45">
        <v>4237.91</v>
      </c>
      <c r="C56" s="42">
        <v>220</v>
      </c>
      <c r="D56" s="42">
        <v>7411.28</v>
      </c>
      <c r="E56" s="42">
        <v>6565.4</v>
      </c>
      <c r="F56" s="42">
        <v>5719.52</v>
      </c>
    </row>
    <row r="57" spans="1:6" ht="25.5" x14ac:dyDescent="0.25">
      <c r="A57" s="18" t="s">
        <v>145</v>
      </c>
      <c r="B57" s="66">
        <f>SUM(B58)</f>
        <v>1037.24</v>
      </c>
      <c r="C57" s="46">
        <f>SUM(C58,C59)</f>
        <v>2000</v>
      </c>
      <c r="D57" s="46">
        <f t="shared" ref="D57:F57" si="11">SUM(D58,D59)</f>
        <v>2000</v>
      </c>
      <c r="E57" s="46">
        <f t="shared" si="11"/>
        <v>2030</v>
      </c>
      <c r="F57" s="46">
        <f t="shared" si="11"/>
        <v>2060</v>
      </c>
    </row>
    <row r="58" spans="1:6" x14ac:dyDescent="0.25">
      <c r="A58" s="14" t="s">
        <v>146</v>
      </c>
      <c r="B58" s="45">
        <v>1037.24</v>
      </c>
      <c r="C58" s="42"/>
      <c r="D58" s="42"/>
      <c r="E58" s="42"/>
      <c r="F58" s="42"/>
    </row>
    <row r="59" spans="1:6" x14ac:dyDescent="0.25">
      <c r="A59" s="14" t="s">
        <v>71</v>
      </c>
      <c r="B59" s="45"/>
      <c r="C59" s="42">
        <v>2000</v>
      </c>
      <c r="D59" s="42">
        <v>2000</v>
      </c>
      <c r="E59" s="42">
        <v>2030</v>
      </c>
      <c r="F59" s="42">
        <v>2060</v>
      </c>
    </row>
    <row r="60" spans="1:6" x14ac:dyDescent="0.25">
      <c r="A60" s="18" t="s">
        <v>86</v>
      </c>
      <c r="B60" s="46">
        <f>SUM(B61)</f>
        <v>548.58000000000004</v>
      </c>
      <c r="C60" s="46">
        <f>SUM(C61)</f>
        <v>571.5</v>
      </c>
      <c r="D60" s="46">
        <f>SUM(D61)</f>
        <v>544.5</v>
      </c>
      <c r="E60" s="46">
        <f t="shared" ref="E60:F60" si="12">SUM(E61)</f>
        <v>544.5</v>
      </c>
      <c r="F60" s="46">
        <f t="shared" si="12"/>
        <v>544.5</v>
      </c>
    </row>
    <row r="61" spans="1:6" x14ac:dyDescent="0.25">
      <c r="A61" s="10" t="s">
        <v>70</v>
      </c>
      <c r="B61" s="45">
        <v>548.58000000000004</v>
      </c>
      <c r="C61" s="42">
        <v>571.5</v>
      </c>
      <c r="D61" s="42">
        <v>544.5</v>
      </c>
      <c r="E61" s="42">
        <v>544.5</v>
      </c>
      <c r="F61" s="42">
        <v>544.5</v>
      </c>
    </row>
    <row r="62" spans="1:6" ht="38.25" x14ac:dyDescent="0.25">
      <c r="A62" s="18" t="s">
        <v>87</v>
      </c>
      <c r="B62" s="66">
        <f>SUM(B63:B69)</f>
        <v>10452.41</v>
      </c>
      <c r="C62" s="46">
        <f>SUM(C64:C69)</f>
        <v>29321.88</v>
      </c>
      <c r="D62" s="46">
        <f>SUM(D64:D69)</f>
        <v>26004.27</v>
      </c>
      <c r="E62" s="46">
        <f t="shared" ref="E62:F62" si="13">SUM(E64:E69)</f>
        <v>13121.26</v>
      </c>
      <c r="F62" s="46">
        <f t="shared" si="13"/>
        <v>13315.16</v>
      </c>
    </row>
    <row r="63" spans="1:6" x14ac:dyDescent="0.25">
      <c r="A63" s="10" t="s">
        <v>144</v>
      </c>
      <c r="B63" s="45">
        <v>4977.1000000000004</v>
      </c>
      <c r="C63" s="46"/>
      <c r="D63" s="46"/>
      <c r="E63" s="46"/>
      <c r="F63" s="46"/>
    </row>
    <row r="64" spans="1:6" x14ac:dyDescent="0.25">
      <c r="A64" s="10" t="s">
        <v>73</v>
      </c>
      <c r="B64" s="45">
        <v>786.2</v>
      </c>
      <c r="C64" s="42">
        <v>7296.34</v>
      </c>
      <c r="D64" s="42">
        <v>7296.34</v>
      </c>
      <c r="E64" s="42">
        <v>7405.79</v>
      </c>
      <c r="F64" s="42">
        <v>7515.23</v>
      </c>
    </row>
    <row r="65" spans="1:6" x14ac:dyDescent="0.25">
      <c r="A65" s="10" t="s">
        <v>83</v>
      </c>
      <c r="B65" s="45">
        <v>3580.27</v>
      </c>
      <c r="C65" s="42">
        <v>21494.54</v>
      </c>
      <c r="D65" s="42">
        <v>18176.93</v>
      </c>
      <c r="E65" s="42">
        <v>5176.5</v>
      </c>
      <c r="F65" s="42">
        <v>5253</v>
      </c>
    </row>
    <row r="66" spans="1:6" ht="25.5" x14ac:dyDescent="0.25">
      <c r="A66" s="14" t="s">
        <v>84</v>
      </c>
      <c r="B66" s="45">
        <v>586.25</v>
      </c>
      <c r="C66" s="42"/>
      <c r="D66" s="42"/>
      <c r="E66" s="42"/>
      <c r="F66" s="42"/>
    </row>
    <row r="67" spans="1:6" x14ac:dyDescent="0.25">
      <c r="A67" s="10" t="s">
        <v>70</v>
      </c>
      <c r="B67" s="45">
        <v>522.59</v>
      </c>
      <c r="C67" s="42">
        <v>531</v>
      </c>
      <c r="D67" s="42">
        <v>531</v>
      </c>
      <c r="E67" s="42">
        <v>538.97</v>
      </c>
      <c r="F67" s="42">
        <v>546.92999999999995</v>
      </c>
    </row>
    <row r="68" spans="1:6" x14ac:dyDescent="0.25">
      <c r="A68" s="10" t="s">
        <v>72</v>
      </c>
      <c r="B68" s="45"/>
      <c r="C68" s="42"/>
      <c r="D68" s="42"/>
      <c r="E68" s="42"/>
      <c r="F68" s="42"/>
    </row>
    <row r="69" spans="1:6" ht="25.5" x14ac:dyDescent="0.25">
      <c r="A69" s="14" t="s">
        <v>88</v>
      </c>
      <c r="B69" s="45"/>
      <c r="C69" s="42"/>
      <c r="D69" s="42"/>
      <c r="E69" s="42"/>
      <c r="F69" s="42"/>
    </row>
    <row r="70" spans="1:6" ht="38.25" x14ac:dyDescent="0.25">
      <c r="A70" s="18" t="s">
        <v>89</v>
      </c>
      <c r="B70" s="46">
        <f>SUM(B71:B73)</f>
        <v>0</v>
      </c>
      <c r="C70" s="46">
        <f>SUM(C71:C73)</f>
        <v>5775</v>
      </c>
      <c r="D70" s="46">
        <f t="shared" ref="D70:F70" si="14">SUM(D71:D73)</f>
        <v>0</v>
      </c>
      <c r="E70" s="46">
        <f t="shared" si="14"/>
        <v>0</v>
      </c>
      <c r="F70" s="46">
        <f t="shared" si="14"/>
        <v>0</v>
      </c>
    </row>
    <row r="71" spans="1:6" ht="25.5" x14ac:dyDescent="0.25">
      <c r="A71" s="14" t="s">
        <v>88</v>
      </c>
      <c r="B71" s="45"/>
      <c r="C71" s="42"/>
      <c r="D71" s="42"/>
      <c r="E71" s="42"/>
      <c r="F71" s="42"/>
    </row>
    <row r="72" spans="1:6" ht="25.5" x14ac:dyDescent="0.25">
      <c r="A72" s="14" t="s">
        <v>84</v>
      </c>
      <c r="B72" s="45">
        <v>0</v>
      </c>
      <c r="C72" s="42"/>
      <c r="D72" s="42"/>
      <c r="E72" s="42"/>
      <c r="F72" s="42"/>
    </row>
    <row r="73" spans="1:6" x14ac:dyDescent="0.25">
      <c r="A73" s="14" t="s">
        <v>146</v>
      </c>
      <c r="B73" s="45"/>
      <c r="C73" s="42">
        <v>5775</v>
      </c>
      <c r="D73" s="42"/>
      <c r="E73" s="42"/>
      <c r="F73" s="42"/>
    </row>
    <row r="74" spans="1:6" ht="38.25" x14ac:dyDescent="0.25">
      <c r="A74" s="18" t="s">
        <v>90</v>
      </c>
      <c r="B74" s="45">
        <v>0</v>
      </c>
      <c r="C74" s="46">
        <f>SUM(C75)</f>
        <v>59725.26</v>
      </c>
      <c r="D74" s="46">
        <f>SUM(D75)</f>
        <v>47673.24</v>
      </c>
      <c r="E74" s="46">
        <f t="shared" ref="E74:F74" si="15">SUM(E75)</f>
        <v>47673.24</v>
      </c>
      <c r="F74" s="46">
        <f t="shared" si="15"/>
        <v>47673.24</v>
      </c>
    </row>
    <row r="75" spans="1:6" ht="25.5" x14ac:dyDescent="0.25">
      <c r="A75" s="14" t="s">
        <v>84</v>
      </c>
      <c r="B75" s="45">
        <v>0</v>
      </c>
      <c r="C75" s="42">
        <v>59725.26</v>
      </c>
      <c r="D75" s="42">
        <v>47673.24</v>
      </c>
      <c r="E75" s="42">
        <v>47673.24</v>
      </c>
      <c r="F75" s="42">
        <v>47673.24</v>
      </c>
    </row>
  </sheetData>
  <mergeCells count="5">
    <mergeCell ref="A1:F1"/>
    <mergeCell ref="A3:F3"/>
    <mergeCell ref="A5:F5"/>
    <mergeCell ref="A7:F7"/>
    <mergeCell ref="A33:F33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B10" sqref="B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8" t="s">
        <v>154</v>
      </c>
      <c r="B1" s="138"/>
      <c r="C1" s="138"/>
      <c r="D1" s="138"/>
      <c r="E1" s="138"/>
      <c r="F1" s="13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38" t="s">
        <v>17</v>
      </c>
      <c r="B3" s="138"/>
      <c r="C3" s="138"/>
      <c r="D3" s="138"/>
      <c r="E3" s="139"/>
      <c r="F3" s="13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8" t="s">
        <v>4</v>
      </c>
      <c r="B5" s="140"/>
      <c r="C5" s="140"/>
      <c r="D5" s="140"/>
      <c r="E5" s="140"/>
      <c r="F5" s="14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8" t="s">
        <v>12</v>
      </c>
      <c r="B7" s="146"/>
      <c r="C7" s="146"/>
      <c r="D7" s="146"/>
      <c r="E7" s="146"/>
      <c r="F7" s="14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42</v>
      </c>
      <c r="B9" s="15" t="s">
        <v>155</v>
      </c>
      <c r="C9" s="16" t="s">
        <v>156</v>
      </c>
      <c r="D9" s="16" t="s">
        <v>157</v>
      </c>
      <c r="E9" s="16" t="s">
        <v>29</v>
      </c>
      <c r="F9" s="16" t="s">
        <v>158</v>
      </c>
    </row>
    <row r="10" spans="1:6" ht="15.75" customHeight="1" x14ac:dyDescent="0.25">
      <c r="A10" s="8" t="s">
        <v>13</v>
      </c>
      <c r="B10" s="46">
        <f t="shared" ref="B10:C10" si="0">SUM(B11)</f>
        <v>1140538.48</v>
      </c>
      <c r="C10" s="46">
        <f t="shared" si="0"/>
        <v>1454975.74</v>
      </c>
      <c r="D10" s="46">
        <f>SUM(D11)</f>
        <v>1442234.07</v>
      </c>
      <c r="E10" s="46">
        <f t="shared" ref="E10:F10" si="1">SUM(E11)</f>
        <v>1429040.41</v>
      </c>
      <c r="F10" s="46">
        <f t="shared" si="1"/>
        <v>1428923.64</v>
      </c>
    </row>
    <row r="11" spans="1:6" ht="15.75" customHeight="1" x14ac:dyDescent="0.25">
      <c r="A11" s="8" t="s">
        <v>66</v>
      </c>
      <c r="B11" s="45">
        <v>1140538.48</v>
      </c>
      <c r="C11" s="42">
        <v>1454975.74</v>
      </c>
      <c r="D11" s="42">
        <v>1442234.07</v>
      </c>
      <c r="E11" s="42">
        <v>1429040.41</v>
      </c>
      <c r="F11" s="42">
        <v>1428923.64</v>
      </c>
    </row>
    <row r="12" spans="1:6" x14ac:dyDescent="0.25">
      <c r="A12" s="14" t="s">
        <v>67</v>
      </c>
      <c r="B12" s="45">
        <v>1140538.48</v>
      </c>
      <c r="C12" s="42">
        <v>1454975.74</v>
      </c>
      <c r="D12" s="42">
        <v>1442234.07</v>
      </c>
      <c r="E12" s="42">
        <v>1429040.41</v>
      </c>
      <c r="F12" s="42">
        <v>1428923.64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13" sqref="D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8" t="s">
        <v>154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8" t="s">
        <v>17</v>
      </c>
      <c r="B3" s="138"/>
      <c r="C3" s="138"/>
      <c r="D3" s="138"/>
      <c r="E3" s="138"/>
      <c r="F3" s="138"/>
      <c r="G3" s="138"/>
      <c r="H3" s="13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8" t="s">
        <v>46</v>
      </c>
      <c r="B5" s="138"/>
      <c r="C5" s="138"/>
      <c r="D5" s="138"/>
      <c r="E5" s="138"/>
      <c r="F5" s="138"/>
      <c r="G5" s="138"/>
      <c r="H5" s="13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28</v>
      </c>
      <c r="D7" s="15" t="s">
        <v>155</v>
      </c>
      <c r="E7" s="16" t="s">
        <v>156</v>
      </c>
      <c r="F7" s="16" t="s">
        <v>157</v>
      </c>
      <c r="G7" s="16" t="s">
        <v>29</v>
      </c>
      <c r="H7" s="16" t="s">
        <v>158</v>
      </c>
    </row>
    <row r="8" spans="1:8" x14ac:dyDescent="0.25">
      <c r="A8" s="29"/>
      <c r="B8" s="30"/>
      <c r="C8" s="28" t="s">
        <v>48</v>
      </c>
      <c r="D8" s="57">
        <v>0</v>
      </c>
      <c r="E8" s="46">
        <f>SUM(E9)</f>
        <v>185811.93</v>
      </c>
      <c r="F8" s="46">
        <f>SUM(F9)</f>
        <v>0</v>
      </c>
      <c r="G8" s="46">
        <f t="shared" ref="G8:H8" si="0">SUM(G9)</f>
        <v>0</v>
      </c>
      <c r="H8" s="46">
        <f t="shared" si="0"/>
        <v>0</v>
      </c>
    </row>
    <row r="9" spans="1:8" ht="25.5" x14ac:dyDescent="0.25">
      <c r="A9" s="8">
        <v>8</v>
      </c>
      <c r="B9" s="8"/>
      <c r="C9" s="8" t="s">
        <v>14</v>
      </c>
      <c r="D9" s="45">
        <v>0</v>
      </c>
      <c r="E9" s="42">
        <v>185811.93</v>
      </c>
      <c r="F9" s="42">
        <v>0</v>
      </c>
      <c r="G9" s="42">
        <v>0</v>
      </c>
      <c r="H9" s="42">
        <v>0</v>
      </c>
    </row>
    <row r="10" spans="1:8" x14ac:dyDescent="0.25">
      <c r="A10" s="8"/>
      <c r="B10" s="13">
        <v>84</v>
      </c>
      <c r="C10" s="13" t="s">
        <v>21</v>
      </c>
      <c r="D10" s="45">
        <v>0</v>
      </c>
      <c r="E10" s="42">
        <v>185811.93</v>
      </c>
      <c r="F10" s="42">
        <v>0</v>
      </c>
      <c r="G10" s="42">
        <v>0</v>
      </c>
      <c r="H10" s="42">
        <v>0</v>
      </c>
    </row>
    <row r="11" spans="1:8" x14ac:dyDescent="0.25">
      <c r="A11" s="8"/>
      <c r="B11" s="13"/>
      <c r="C11" s="32"/>
      <c r="D11" s="45"/>
      <c r="E11" s="42"/>
      <c r="F11" s="42"/>
      <c r="G11" s="42"/>
      <c r="H11" s="42"/>
    </row>
    <row r="12" spans="1:8" x14ac:dyDescent="0.25">
      <c r="A12" s="8"/>
      <c r="B12" s="13"/>
      <c r="C12" s="28" t="s">
        <v>51</v>
      </c>
      <c r="D12" s="66">
        <v>0</v>
      </c>
      <c r="E12" s="46">
        <f>SUM(E13)</f>
        <v>59725.26</v>
      </c>
      <c r="F12" s="46">
        <f>SUM(F13)</f>
        <v>47673.24</v>
      </c>
      <c r="G12" s="46">
        <f t="shared" ref="G12:H12" si="1">SUM(G13)</f>
        <v>47673.24</v>
      </c>
      <c r="H12" s="46">
        <f t="shared" si="1"/>
        <v>47673.24</v>
      </c>
    </row>
    <row r="13" spans="1:8" ht="25.5" x14ac:dyDescent="0.25">
      <c r="A13" s="11">
        <v>5</v>
      </c>
      <c r="B13" s="12"/>
      <c r="C13" s="18" t="s">
        <v>15</v>
      </c>
      <c r="D13" s="45">
        <v>0</v>
      </c>
      <c r="E13" s="42">
        <v>59725.26</v>
      </c>
      <c r="F13" s="42">
        <v>47673.24</v>
      </c>
      <c r="G13" s="42">
        <v>47673.24</v>
      </c>
      <c r="H13" s="42">
        <v>47673.24</v>
      </c>
    </row>
    <row r="14" spans="1:8" ht="25.5" x14ac:dyDescent="0.25">
      <c r="A14" s="13"/>
      <c r="B14" s="13">
        <v>54</v>
      </c>
      <c r="C14" s="19" t="s">
        <v>22</v>
      </c>
      <c r="D14" s="45">
        <v>0</v>
      </c>
      <c r="E14" s="42">
        <v>59725.26</v>
      </c>
      <c r="F14" s="42">
        <v>47673.24</v>
      </c>
      <c r="G14" s="42">
        <v>47673.24</v>
      </c>
      <c r="H14" s="44">
        <v>47673.24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activeCell="G9" sqref="G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154</v>
      </c>
      <c r="B1" s="138"/>
      <c r="C1" s="138"/>
      <c r="D1" s="138"/>
      <c r="E1" s="138"/>
      <c r="F1" s="138"/>
    </row>
    <row r="2" spans="1:6" ht="18" customHeight="1" x14ac:dyDescent="0.25">
      <c r="A2" s="17"/>
      <c r="B2" s="17"/>
      <c r="C2" s="17"/>
      <c r="D2" s="17"/>
      <c r="E2" s="17"/>
      <c r="F2" s="17"/>
    </row>
    <row r="3" spans="1:6" ht="15.75" customHeight="1" x14ac:dyDescent="0.25">
      <c r="A3" s="138" t="s">
        <v>17</v>
      </c>
      <c r="B3" s="138"/>
      <c r="C3" s="138"/>
      <c r="D3" s="138"/>
      <c r="E3" s="138"/>
      <c r="F3" s="138"/>
    </row>
    <row r="4" spans="1:6" ht="18" x14ac:dyDescent="0.25">
      <c r="A4" s="17"/>
      <c r="B4" s="17"/>
      <c r="C4" s="17"/>
      <c r="D4" s="17"/>
      <c r="E4" s="5"/>
      <c r="F4" s="5"/>
    </row>
    <row r="5" spans="1:6" ht="18" customHeight="1" x14ac:dyDescent="0.25">
      <c r="A5" s="138" t="s">
        <v>47</v>
      </c>
      <c r="B5" s="138"/>
      <c r="C5" s="138"/>
      <c r="D5" s="138"/>
      <c r="E5" s="138"/>
      <c r="F5" s="138"/>
    </row>
    <row r="6" spans="1:6" ht="18" x14ac:dyDescent="0.25">
      <c r="A6" s="17"/>
      <c r="B6" s="17"/>
      <c r="C6" s="17"/>
      <c r="D6" s="17"/>
      <c r="E6" s="5"/>
      <c r="F6" s="5"/>
    </row>
    <row r="7" spans="1:6" ht="25.5" x14ac:dyDescent="0.25">
      <c r="A7" s="15" t="s">
        <v>42</v>
      </c>
      <c r="B7" s="15" t="s">
        <v>155</v>
      </c>
      <c r="C7" s="16" t="s">
        <v>156</v>
      </c>
      <c r="D7" s="16" t="s">
        <v>157</v>
      </c>
      <c r="E7" s="16" t="s">
        <v>29</v>
      </c>
      <c r="F7" s="16" t="s">
        <v>158</v>
      </c>
    </row>
    <row r="8" spans="1:6" x14ac:dyDescent="0.25">
      <c r="A8" s="8" t="s">
        <v>48</v>
      </c>
      <c r="B8" s="66">
        <v>0</v>
      </c>
      <c r="C8" s="46">
        <f>SUM(C9)</f>
        <v>185811.93</v>
      </c>
      <c r="D8" s="46">
        <f t="shared" ref="D8:F8" si="0">SUM(D9)</f>
        <v>0</v>
      </c>
      <c r="E8" s="46">
        <f t="shared" si="0"/>
        <v>0</v>
      </c>
      <c r="F8" s="46">
        <f t="shared" si="0"/>
        <v>0</v>
      </c>
    </row>
    <row r="9" spans="1:6" ht="25.5" x14ac:dyDescent="0.25">
      <c r="A9" s="8" t="s">
        <v>49</v>
      </c>
      <c r="B9" s="45">
        <v>0</v>
      </c>
      <c r="C9" s="42">
        <v>185811.93</v>
      </c>
      <c r="D9" s="42">
        <v>0</v>
      </c>
      <c r="E9" s="42">
        <v>0</v>
      </c>
      <c r="F9" s="42">
        <v>0</v>
      </c>
    </row>
    <row r="10" spans="1:6" ht="25.5" x14ac:dyDescent="0.25">
      <c r="A10" s="14" t="s">
        <v>50</v>
      </c>
      <c r="B10" s="45">
        <v>0</v>
      </c>
      <c r="C10" s="42">
        <v>185811.93</v>
      </c>
      <c r="D10" s="42">
        <v>0</v>
      </c>
      <c r="E10" s="42">
        <v>0</v>
      </c>
      <c r="F10" s="42">
        <v>0</v>
      </c>
    </row>
    <row r="11" spans="1:6" x14ac:dyDescent="0.25">
      <c r="A11" s="14"/>
      <c r="B11" s="45"/>
      <c r="C11" s="42"/>
      <c r="D11" s="42"/>
      <c r="E11" s="42"/>
      <c r="F11" s="42"/>
    </row>
    <row r="12" spans="1:6" x14ac:dyDescent="0.25">
      <c r="A12" s="8" t="s">
        <v>51</v>
      </c>
      <c r="B12" s="66">
        <v>0</v>
      </c>
      <c r="C12" s="46">
        <f>SUM(C13)</f>
        <v>59725.26</v>
      </c>
      <c r="D12" s="46">
        <f t="shared" ref="D12:F12" si="1">SUM(D13)</f>
        <v>47673.24</v>
      </c>
      <c r="E12" s="46">
        <f t="shared" si="1"/>
        <v>47673.24</v>
      </c>
      <c r="F12" s="46">
        <f t="shared" si="1"/>
        <v>47673.24</v>
      </c>
    </row>
    <row r="13" spans="1:6" ht="25.5" x14ac:dyDescent="0.25">
      <c r="A13" s="8" t="s">
        <v>69</v>
      </c>
      <c r="B13" s="45">
        <v>0</v>
      </c>
      <c r="C13" s="42">
        <v>59725.26</v>
      </c>
      <c r="D13" s="42">
        <v>47673.24</v>
      </c>
      <c r="E13" s="42">
        <v>47673.24</v>
      </c>
      <c r="F13" s="42">
        <v>47673.24</v>
      </c>
    </row>
    <row r="14" spans="1:6" ht="25.5" x14ac:dyDescent="0.25">
      <c r="A14" s="14" t="s">
        <v>68</v>
      </c>
      <c r="B14" s="45">
        <v>0</v>
      </c>
      <c r="C14" s="42">
        <v>59725.26</v>
      </c>
      <c r="D14" s="42">
        <v>47673.24</v>
      </c>
      <c r="E14" s="42">
        <v>47673.24</v>
      </c>
      <c r="F14" s="44">
        <v>47673.24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40"/>
  <sheetViews>
    <sheetView workbookViewId="0">
      <selection activeCell="E37" sqref="E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8" t="s">
        <v>154</v>
      </c>
      <c r="B1" s="138"/>
      <c r="C1" s="138"/>
      <c r="D1" s="138"/>
      <c r="E1" s="138"/>
      <c r="F1" s="138"/>
      <c r="G1" s="138"/>
      <c r="H1" s="138"/>
      <c r="I1" s="13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8" t="s">
        <v>16</v>
      </c>
      <c r="B3" s="140"/>
      <c r="C3" s="140"/>
      <c r="D3" s="140"/>
      <c r="E3" s="140"/>
      <c r="F3" s="140"/>
      <c r="G3" s="140"/>
      <c r="H3" s="140"/>
      <c r="I3" s="14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60" t="s">
        <v>18</v>
      </c>
      <c r="B5" s="161"/>
      <c r="C5" s="162"/>
      <c r="D5" s="15" t="s">
        <v>19</v>
      </c>
      <c r="E5" s="15" t="s">
        <v>155</v>
      </c>
      <c r="F5" s="16" t="s">
        <v>156</v>
      </c>
      <c r="G5" s="16" t="s">
        <v>157</v>
      </c>
      <c r="H5" s="16" t="s">
        <v>29</v>
      </c>
      <c r="I5" s="16" t="s">
        <v>158</v>
      </c>
    </row>
    <row r="6" spans="1:9" x14ac:dyDescent="0.25">
      <c r="A6" s="155" t="s">
        <v>91</v>
      </c>
      <c r="B6" s="156"/>
      <c r="C6" s="157"/>
      <c r="D6" s="21" t="s">
        <v>92</v>
      </c>
      <c r="E6" s="66">
        <f>SUM(E7,E12,E23,E35,E40)</f>
        <v>1045765.15</v>
      </c>
      <c r="F6" s="46">
        <f>SUM(F7,F12,F23,F35,F40)</f>
        <v>1438212.9200000002</v>
      </c>
      <c r="G6" s="46">
        <f>SUM(G7,G12,G23,G35,G40)</f>
        <v>1427677.1800000002</v>
      </c>
      <c r="H6" s="46">
        <f>SUM(H7,H12,H23,H35,H40)</f>
        <v>1426831.3</v>
      </c>
      <c r="I6" s="46">
        <f>SUM(I7,I12,I23,I35,I40)</f>
        <v>1425985.4200000002</v>
      </c>
    </row>
    <row r="7" spans="1:9" ht="25.5" x14ac:dyDescent="0.25">
      <c r="A7" s="155" t="s">
        <v>93</v>
      </c>
      <c r="B7" s="156"/>
      <c r="C7" s="157"/>
      <c r="D7" s="21" t="s">
        <v>94</v>
      </c>
      <c r="E7" s="46">
        <f>SUM(E8)</f>
        <v>91232.48000000001</v>
      </c>
      <c r="F7" s="46">
        <f>SUM(F8)</f>
        <v>102896.53</v>
      </c>
      <c r="G7" s="46">
        <f t="shared" ref="G7:I7" si="0">SUM(G8)</f>
        <v>102896.53</v>
      </c>
      <c r="H7" s="46">
        <f t="shared" si="0"/>
        <v>102896.53</v>
      </c>
      <c r="I7" s="46">
        <f t="shared" si="0"/>
        <v>102896.53</v>
      </c>
    </row>
    <row r="8" spans="1:9" ht="25.5" x14ac:dyDescent="0.25">
      <c r="A8" s="152" t="s">
        <v>95</v>
      </c>
      <c r="B8" s="153"/>
      <c r="C8" s="154"/>
      <c r="D8" s="27" t="s">
        <v>96</v>
      </c>
      <c r="E8" s="42">
        <f>SUM(E9)</f>
        <v>91232.48000000001</v>
      </c>
      <c r="F8" s="42">
        <f>SUM(F9)</f>
        <v>102896.53</v>
      </c>
      <c r="G8" s="42">
        <f t="shared" ref="G8:I8" si="1">SUM(G9)</f>
        <v>102896.53</v>
      </c>
      <c r="H8" s="42">
        <f t="shared" si="1"/>
        <v>102896.53</v>
      </c>
      <c r="I8" s="42">
        <f t="shared" si="1"/>
        <v>102896.53</v>
      </c>
    </row>
    <row r="9" spans="1:9" x14ac:dyDescent="0.25">
      <c r="A9" s="147">
        <v>3</v>
      </c>
      <c r="B9" s="148"/>
      <c r="C9" s="149"/>
      <c r="D9" s="20" t="s">
        <v>9</v>
      </c>
      <c r="E9" s="42">
        <f>SUM(E10:E11)</f>
        <v>91232.48000000001</v>
      </c>
      <c r="F9" s="42">
        <f>SUM(F10:F11)</f>
        <v>102896.53</v>
      </c>
      <c r="G9" s="42">
        <f t="shared" ref="G9:I9" si="2">SUM(G10:G11)</f>
        <v>102896.53</v>
      </c>
      <c r="H9" s="42">
        <f t="shared" si="2"/>
        <v>102896.53</v>
      </c>
      <c r="I9" s="42">
        <f t="shared" si="2"/>
        <v>102896.53</v>
      </c>
    </row>
    <row r="10" spans="1:9" x14ac:dyDescent="0.25">
      <c r="A10" s="150">
        <v>32</v>
      </c>
      <c r="B10" s="158"/>
      <c r="C10" s="159"/>
      <c r="D10" s="20" t="s">
        <v>20</v>
      </c>
      <c r="E10" s="45">
        <v>86994.57</v>
      </c>
      <c r="F10" s="42">
        <v>102676.53</v>
      </c>
      <c r="G10" s="42">
        <v>102776.53</v>
      </c>
      <c r="H10" s="42">
        <v>102776.53</v>
      </c>
      <c r="I10" s="44">
        <v>102776.53</v>
      </c>
    </row>
    <row r="11" spans="1:9" x14ac:dyDescent="0.25">
      <c r="A11" s="150">
        <v>34</v>
      </c>
      <c r="B11" s="158"/>
      <c r="C11" s="159"/>
      <c r="D11" s="20" t="s">
        <v>63</v>
      </c>
      <c r="E11" s="45">
        <v>4237.91</v>
      </c>
      <c r="F11" s="42">
        <v>220</v>
      </c>
      <c r="G11" s="42">
        <v>120</v>
      </c>
      <c r="H11" s="42">
        <v>120</v>
      </c>
      <c r="I11" s="44">
        <v>120</v>
      </c>
    </row>
    <row r="12" spans="1:9" ht="27" customHeight="1" x14ac:dyDescent="0.25">
      <c r="A12" s="155" t="s">
        <v>97</v>
      </c>
      <c r="B12" s="156"/>
      <c r="C12" s="157"/>
      <c r="D12" s="21" t="s">
        <v>98</v>
      </c>
      <c r="E12" s="66">
        <f>SUM(E13,E16)</f>
        <v>0</v>
      </c>
      <c r="F12" s="66">
        <f t="shared" ref="F12:I12" si="3">SUM(F13,F16)</f>
        <v>59725.26</v>
      </c>
      <c r="G12" s="66">
        <f t="shared" si="3"/>
        <v>54964.52</v>
      </c>
      <c r="H12" s="66">
        <f t="shared" si="3"/>
        <v>54118.64</v>
      </c>
      <c r="I12" s="66">
        <f t="shared" si="3"/>
        <v>53272.759999999995</v>
      </c>
    </row>
    <row r="13" spans="1:9" ht="27" customHeight="1" x14ac:dyDescent="0.25">
      <c r="A13" s="152" t="s">
        <v>100</v>
      </c>
      <c r="B13" s="153"/>
      <c r="C13" s="154"/>
      <c r="D13" s="116" t="s">
        <v>170</v>
      </c>
      <c r="E13" s="45">
        <f>SUM(E14)</f>
        <v>0</v>
      </c>
      <c r="F13" s="45">
        <f t="shared" ref="F13:I13" si="4">SUM(F14)</f>
        <v>0</v>
      </c>
      <c r="G13" s="45">
        <f t="shared" si="4"/>
        <v>0</v>
      </c>
      <c r="H13" s="45">
        <f t="shared" si="4"/>
        <v>0</v>
      </c>
      <c r="I13" s="45">
        <f t="shared" si="4"/>
        <v>0</v>
      </c>
    </row>
    <row r="14" spans="1:9" ht="27" customHeight="1" x14ac:dyDescent="0.25">
      <c r="A14" s="49">
        <v>4</v>
      </c>
      <c r="B14" s="50"/>
      <c r="C14" s="51"/>
      <c r="D14" s="52" t="s">
        <v>11</v>
      </c>
      <c r="E14" s="42">
        <f>SUM(E15)</f>
        <v>0</v>
      </c>
      <c r="F14" s="42">
        <f>SUM(F15)</f>
        <v>0</v>
      </c>
      <c r="G14" s="42">
        <f t="shared" ref="G14:I14" si="5">SUM(G15)</f>
        <v>0</v>
      </c>
      <c r="H14" s="42">
        <f t="shared" si="5"/>
        <v>0</v>
      </c>
      <c r="I14" s="42">
        <f t="shared" si="5"/>
        <v>0</v>
      </c>
    </row>
    <row r="15" spans="1:9" ht="27" customHeight="1" x14ac:dyDescent="0.25">
      <c r="A15" s="150">
        <v>42</v>
      </c>
      <c r="B15" s="158"/>
      <c r="C15" s="159"/>
      <c r="D15" s="52" t="s">
        <v>149</v>
      </c>
      <c r="E15" s="45">
        <v>0</v>
      </c>
      <c r="F15" s="42">
        <v>0</v>
      </c>
      <c r="G15" s="42">
        <v>0</v>
      </c>
      <c r="H15" s="42">
        <v>0</v>
      </c>
      <c r="I15" s="42">
        <v>0</v>
      </c>
    </row>
    <row r="16" spans="1:9" ht="15" customHeight="1" x14ac:dyDescent="0.25">
      <c r="A16" s="152" t="s">
        <v>95</v>
      </c>
      <c r="B16" s="153"/>
      <c r="C16" s="154"/>
      <c r="D16" s="34" t="s">
        <v>96</v>
      </c>
      <c r="E16" s="45">
        <f>SUM(E17,E19,E21)</f>
        <v>0</v>
      </c>
      <c r="F16" s="45">
        <f t="shared" ref="F16:I16" si="6">SUM(F17,F19,F21)</f>
        <v>59725.26</v>
      </c>
      <c r="G16" s="45">
        <f t="shared" si="6"/>
        <v>54964.52</v>
      </c>
      <c r="H16" s="45">
        <f t="shared" si="6"/>
        <v>54118.64</v>
      </c>
      <c r="I16" s="45">
        <f t="shared" si="6"/>
        <v>53272.759999999995</v>
      </c>
    </row>
    <row r="17" spans="1:9" ht="18.75" customHeight="1" x14ac:dyDescent="0.25">
      <c r="A17" s="103">
        <v>3</v>
      </c>
      <c r="B17" s="104"/>
      <c r="C17" s="105"/>
      <c r="D17" s="105" t="s">
        <v>9</v>
      </c>
      <c r="E17" s="45">
        <f>SUM(E18)</f>
        <v>0</v>
      </c>
      <c r="F17" s="45">
        <f t="shared" ref="F17:I17" si="7">SUM(F18)</f>
        <v>0</v>
      </c>
      <c r="G17" s="45">
        <f t="shared" si="7"/>
        <v>7291.28</v>
      </c>
      <c r="H17" s="45">
        <f t="shared" si="7"/>
        <v>6445.4</v>
      </c>
      <c r="I17" s="45">
        <f t="shared" si="7"/>
        <v>5599.52</v>
      </c>
    </row>
    <row r="18" spans="1:9" ht="19.5" customHeight="1" x14ac:dyDescent="0.25">
      <c r="A18" s="103">
        <v>34</v>
      </c>
      <c r="B18" s="104"/>
      <c r="C18" s="105"/>
      <c r="D18" s="105" t="s">
        <v>63</v>
      </c>
      <c r="E18" s="45">
        <v>0</v>
      </c>
      <c r="F18" s="42">
        <v>0</v>
      </c>
      <c r="G18" s="42">
        <v>7291.28</v>
      </c>
      <c r="H18" s="42">
        <v>6445.4</v>
      </c>
      <c r="I18" s="42">
        <v>5599.52</v>
      </c>
    </row>
    <row r="19" spans="1:9" ht="27" customHeight="1" x14ac:dyDescent="0.25">
      <c r="A19" s="147">
        <v>4</v>
      </c>
      <c r="B19" s="148"/>
      <c r="C19" s="149"/>
      <c r="D19" s="52" t="s">
        <v>11</v>
      </c>
      <c r="E19" s="45">
        <f>SUM(E20)</f>
        <v>0</v>
      </c>
      <c r="F19" s="45">
        <f t="shared" ref="F19:I19" si="8">SUM(F20)</f>
        <v>0</v>
      </c>
      <c r="G19" s="45">
        <f t="shared" si="8"/>
        <v>0</v>
      </c>
      <c r="H19" s="45">
        <f t="shared" si="8"/>
        <v>0</v>
      </c>
      <c r="I19" s="45">
        <f t="shared" si="8"/>
        <v>0</v>
      </c>
    </row>
    <row r="20" spans="1:9" ht="27" customHeight="1" x14ac:dyDescent="0.25">
      <c r="A20" s="150">
        <v>42</v>
      </c>
      <c r="B20" s="158"/>
      <c r="C20" s="159"/>
      <c r="D20" s="52" t="s">
        <v>149</v>
      </c>
      <c r="E20" s="45">
        <v>0</v>
      </c>
      <c r="F20" s="42">
        <v>0</v>
      </c>
      <c r="G20" s="42">
        <v>0</v>
      </c>
      <c r="H20" s="42">
        <v>0</v>
      </c>
      <c r="I20" s="42">
        <v>0</v>
      </c>
    </row>
    <row r="21" spans="1:9" ht="25.5" x14ac:dyDescent="0.25">
      <c r="A21" s="147">
        <v>5</v>
      </c>
      <c r="B21" s="148"/>
      <c r="C21" s="149"/>
      <c r="D21" s="20" t="s">
        <v>15</v>
      </c>
      <c r="E21" s="45">
        <f>SUM(E22)</f>
        <v>0</v>
      </c>
      <c r="F21" s="45">
        <f t="shared" ref="F21:I21" si="9">SUM(F22)</f>
        <v>59725.26</v>
      </c>
      <c r="G21" s="45">
        <f t="shared" si="9"/>
        <v>47673.24</v>
      </c>
      <c r="H21" s="45">
        <f t="shared" si="9"/>
        <v>47673.24</v>
      </c>
      <c r="I21" s="45">
        <f t="shared" si="9"/>
        <v>47673.24</v>
      </c>
    </row>
    <row r="22" spans="1:9" ht="25.5" x14ac:dyDescent="0.25">
      <c r="A22" s="150">
        <v>54</v>
      </c>
      <c r="B22" s="158"/>
      <c r="C22" s="159"/>
      <c r="D22" s="20" t="s">
        <v>22</v>
      </c>
      <c r="E22" s="45">
        <v>0</v>
      </c>
      <c r="F22" s="42">
        <v>59725.26</v>
      </c>
      <c r="G22" s="42">
        <v>47673.24</v>
      </c>
      <c r="H22" s="42">
        <v>47673.24</v>
      </c>
      <c r="I22" s="44">
        <v>47673.24</v>
      </c>
    </row>
    <row r="23" spans="1:9" ht="28.5" customHeight="1" x14ac:dyDescent="0.25">
      <c r="A23" s="155" t="s">
        <v>169</v>
      </c>
      <c r="B23" s="156"/>
      <c r="C23" s="157"/>
      <c r="D23" s="33" t="s">
        <v>99</v>
      </c>
      <c r="E23" s="66">
        <f>SUM(E24,E29)</f>
        <v>23176.769999999997</v>
      </c>
      <c r="F23" s="66">
        <f t="shared" ref="F23:I23" si="10">SUM(F24,F29)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</row>
    <row r="24" spans="1:9" ht="18.75" customHeight="1" x14ac:dyDescent="0.25">
      <c r="A24" s="152" t="s">
        <v>95</v>
      </c>
      <c r="B24" s="153"/>
      <c r="C24" s="154"/>
      <c r="D24" s="116" t="s">
        <v>96</v>
      </c>
      <c r="E24" s="45">
        <f>SUM(E25,E27)</f>
        <v>3878.25</v>
      </c>
      <c r="F24" s="45">
        <f t="shared" ref="F24:I24" si="11">SUM(F25,F27)</f>
        <v>0</v>
      </c>
      <c r="G24" s="45">
        <f t="shared" si="11"/>
        <v>0</v>
      </c>
      <c r="H24" s="45">
        <f t="shared" si="11"/>
        <v>0</v>
      </c>
      <c r="I24" s="45">
        <f t="shared" si="11"/>
        <v>0</v>
      </c>
    </row>
    <row r="25" spans="1:9" ht="18.75" customHeight="1" x14ac:dyDescent="0.25">
      <c r="A25" s="114">
        <v>3</v>
      </c>
      <c r="B25" s="117"/>
      <c r="C25" s="118"/>
      <c r="D25" s="116" t="s">
        <v>9</v>
      </c>
      <c r="E25" s="45">
        <f>SUM(E26)</f>
        <v>3292</v>
      </c>
      <c r="F25" s="45">
        <f t="shared" ref="F25:I25" si="12">SUM(F26)</f>
        <v>0</v>
      </c>
      <c r="G25" s="45">
        <f t="shared" si="12"/>
        <v>0</v>
      </c>
      <c r="H25" s="45">
        <f t="shared" si="12"/>
        <v>0</v>
      </c>
      <c r="I25" s="45">
        <f t="shared" si="12"/>
        <v>0</v>
      </c>
    </row>
    <row r="26" spans="1:9" ht="18.75" customHeight="1" x14ac:dyDescent="0.25">
      <c r="A26" s="119">
        <v>32</v>
      </c>
      <c r="B26" s="117"/>
      <c r="C26" s="118"/>
      <c r="D26" s="116" t="s">
        <v>20</v>
      </c>
      <c r="E26" s="45">
        <v>3292</v>
      </c>
      <c r="F26" s="45">
        <v>0</v>
      </c>
      <c r="G26" s="45">
        <v>0</v>
      </c>
      <c r="H26" s="45">
        <v>0</v>
      </c>
      <c r="I26" s="45">
        <v>0</v>
      </c>
    </row>
    <row r="27" spans="1:9" ht="21.75" customHeight="1" x14ac:dyDescent="0.25">
      <c r="A27" s="114">
        <v>4</v>
      </c>
      <c r="B27" s="117"/>
      <c r="C27" s="118"/>
      <c r="D27" s="116" t="s">
        <v>171</v>
      </c>
      <c r="E27" s="45">
        <f>SUM(E28)</f>
        <v>586.25</v>
      </c>
      <c r="F27" s="45">
        <f t="shared" ref="F27:I27" si="13">SUM(F28)</f>
        <v>0</v>
      </c>
      <c r="G27" s="45">
        <f t="shared" si="13"/>
        <v>0</v>
      </c>
      <c r="H27" s="45">
        <f t="shared" si="13"/>
        <v>0</v>
      </c>
      <c r="I27" s="45">
        <f t="shared" si="13"/>
        <v>0</v>
      </c>
    </row>
    <row r="28" spans="1:9" ht="27" customHeight="1" x14ac:dyDescent="0.25">
      <c r="A28" s="119">
        <v>42</v>
      </c>
      <c r="B28" s="117"/>
      <c r="C28" s="118"/>
      <c r="D28" s="120" t="s">
        <v>27</v>
      </c>
      <c r="E28" s="45">
        <v>586.25</v>
      </c>
      <c r="F28" s="45">
        <v>0</v>
      </c>
      <c r="G28" s="45">
        <v>0</v>
      </c>
      <c r="H28" s="45">
        <v>0</v>
      </c>
      <c r="I28" s="45">
        <v>0</v>
      </c>
    </row>
    <row r="29" spans="1:9" ht="18.75" customHeight="1" x14ac:dyDescent="0.25">
      <c r="A29" s="152" t="s">
        <v>100</v>
      </c>
      <c r="B29" s="153"/>
      <c r="C29" s="154"/>
      <c r="D29" s="116" t="s">
        <v>170</v>
      </c>
      <c r="E29" s="45">
        <f>SUM(E30,E33)</f>
        <v>19298.519999999997</v>
      </c>
      <c r="F29" s="45">
        <f t="shared" ref="F29:I29" si="14">SUM(F30,F33)</f>
        <v>0</v>
      </c>
      <c r="G29" s="45">
        <f t="shared" si="14"/>
        <v>0</v>
      </c>
      <c r="H29" s="45">
        <f t="shared" si="14"/>
        <v>0</v>
      </c>
      <c r="I29" s="45">
        <f t="shared" si="14"/>
        <v>0</v>
      </c>
    </row>
    <row r="30" spans="1:9" ht="18.75" customHeight="1" x14ac:dyDescent="0.25">
      <c r="A30" s="114">
        <v>3</v>
      </c>
      <c r="B30" s="117"/>
      <c r="C30" s="118"/>
      <c r="D30" s="116" t="s">
        <v>9</v>
      </c>
      <c r="E30" s="45">
        <f>SUM(E31:E32)</f>
        <v>14321.419999999998</v>
      </c>
      <c r="F30" s="45">
        <f t="shared" ref="F30:I30" si="15">SUM(F31:F32)</f>
        <v>0</v>
      </c>
      <c r="G30" s="45">
        <f t="shared" si="15"/>
        <v>0</v>
      </c>
      <c r="H30" s="45">
        <f t="shared" si="15"/>
        <v>0</v>
      </c>
      <c r="I30" s="45">
        <f t="shared" si="15"/>
        <v>0</v>
      </c>
    </row>
    <row r="31" spans="1:9" ht="18.75" customHeight="1" x14ac:dyDescent="0.25">
      <c r="A31" s="119">
        <v>32</v>
      </c>
      <c r="B31" s="117"/>
      <c r="C31" s="118"/>
      <c r="D31" s="116" t="s">
        <v>20</v>
      </c>
      <c r="E31" s="45">
        <v>10070.969999999999</v>
      </c>
      <c r="F31" s="45">
        <v>0</v>
      </c>
      <c r="G31" s="45">
        <v>0</v>
      </c>
      <c r="H31" s="45">
        <v>0</v>
      </c>
      <c r="I31" s="45">
        <v>0</v>
      </c>
    </row>
    <row r="32" spans="1:9" ht="18.75" customHeight="1" x14ac:dyDescent="0.25">
      <c r="A32" s="119">
        <v>34</v>
      </c>
      <c r="B32" s="117"/>
      <c r="C32" s="118"/>
      <c r="D32" s="116" t="s">
        <v>63</v>
      </c>
      <c r="E32" s="45">
        <v>4250.45</v>
      </c>
      <c r="F32" s="45">
        <v>0</v>
      </c>
      <c r="G32" s="45">
        <v>0</v>
      </c>
      <c r="H32" s="45">
        <v>0</v>
      </c>
      <c r="I32" s="45">
        <v>0</v>
      </c>
    </row>
    <row r="33" spans="1:9" ht="26.25" customHeight="1" x14ac:dyDescent="0.25">
      <c r="A33" s="114">
        <v>4</v>
      </c>
      <c r="B33" s="117"/>
      <c r="C33" s="118"/>
      <c r="D33" s="116" t="s">
        <v>11</v>
      </c>
      <c r="E33" s="45">
        <f>SUM(E34)</f>
        <v>4977.1000000000004</v>
      </c>
      <c r="F33" s="45">
        <f t="shared" ref="F33:I33" si="16">SUM(F34)</f>
        <v>0</v>
      </c>
      <c r="G33" s="45">
        <f t="shared" si="16"/>
        <v>0</v>
      </c>
      <c r="H33" s="45">
        <f t="shared" si="16"/>
        <v>0</v>
      </c>
      <c r="I33" s="45">
        <f t="shared" si="16"/>
        <v>0</v>
      </c>
    </row>
    <row r="34" spans="1:9" ht="25.5" customHeight="1" x14ac:dyDescent="0.25">
      <c r="A34" s="119">
        <v>42</v>
      </c>
      <c r="B34" s="117"/>
      <c r="C34" s="118"/>
      <c r="D34" s="116" t="s">
        <v>27</v>
      </c>
      <c r="E34" s="45">
        <v>4977.1000000000004</v>
      </c>
      <c r="F34" s="45">
        <v>0</v>
      </c>
      <c r="G34" s="45">
        <v>0</v>
      </c>
      <c r="H34" s="45">
        <v>0</v>
      </c>
      <c r="I34" s="45">
        <v>0</v>
      </c>
    </row>
    <row r="35" spans="1:9" ht="25.5" customHeight="1" x14ac:dyDescent="0.25">
      <c r="A35" s="155" t="s">
        <v>101</v>
      </c>
      <c r="B35" s="156"/>
      <c r="C35" s="157"/>
      <c r="D35" s="33" t="s">
        <v>102</v>
      </c>
      <c r="E35" s="66">
        <f>SUM(E36)</f>
        <v>931355.9</v>
      </c>
      <c r="F35" s="66">
        <f t="shared" ref="F35:I35" si="17">SUM(F36)</f>
        <v>1269816.1300000001</v>
      </c>
      <c r="G35" s="66">
        <f t="shared" si="17"/>
        <v>1269816.1300000001</v>
      </c>
      <c r="H35" s="66">
        <f t="shared" si="17"/>
        <v>1269816.1300000001</v>
      </c>
      <c r="I35" s="66">
        <f t="shared" si="17"/>
        <v>1269816.1300000001</v>
      </c>
    </row>
    <row r="36" spans="1:9" ht="15" customHeight="1" x14ac:dyDescent="0.25">
      <c r="A36" s="152" t="s">
        <v>103</v>
      </c>
      <c r="B36" s="153"/>
      <c r="C36" s="154"/>
      <c r="D36" s="34" t="s">
        <v>104</v>
      </c>
      <c r="E36" s="45">
        <f>SUM(E37)</f>
        <v>931355.9</v>
      </c>
      <c r="F36" s="45">
        <f t="shared" ref="F36:I36" si="18">SUM(F37)</f>
        <v>1269816.1300000001</v>
      </c>
      <c r="G36" s="45">
        <f t="shared" si="18"/>
        <v>1269816.1300000001</v>
      </c>
      <c r="H36" s="45">
        <f t="shared" si="18"/>
        <v>1269816.1300000001</v>
      </c>
      <c r="I36" s="45">
        <f t="shared" si="18"/>
        <v>1269816.1300000001</v>
      </c>
    </row>
    <row r="37" spans="1:9" x14ac:dyDescent="0.25">
      <c r="A37" s="147">
        <v>3</v>
      </c>
      <c r="B37" s="148"/>
      <c r="C37" s="149"/>
      <c r="D37" s="36" t="s">
        <v>9</v>
      </c>
      <c r="E37" s="45">
        <f>SUM(E38,E39)</f>
        <v>931355.9</v>
      </c>
      <c r="F37" s="45">
        <f t="shared" ref="F37:I37" si="19">SUM(F38,F39)</f>
        <v>1269816.1300000001</v>
      </c>
      <c r="G37" s="45">
        <f t="shared" si="19"/>
        <v>1269816.1300000001</v>
      </c>
      <c r="H37" s="45">
        <f t="shared" si="19"/>
        <v>1269816.1300000001</v>
      </c>
      <c r="I37" s="45">
        <f t="shared" si="19"/>
        <v>1269816.1300000001</v>
      </c>
    </row>
    <row r="38" spans="1:9" x14ac:dyDescent="0.25">
      <c r="A38" s="150">
        <v>31</v>
      </c>
      <c r="B38" s="158"/>
      <c r="C38" s="159"/>
      <c r="D38" s="36" t="s">
        <v>10</v>
      </c>
      <c r="E38" s="45">
        <v>924514.18</v>
      </c>
      <c r="F38" s="42">
        <v>1264987.79</v>
      </c>
      <c r="G38" s="42">
        <v>1264987.79</v>
      </c>
      <c r="H38" s="42">
        <v>1264987.79</v>
      </c>
      <c r="I38" s="44">
        <v>1264987.79</v>
      </c>
    </row>
    <row r="39" spans="1:9" x14ac:dyDescent="0.25">
      <c r="A39" s="150">
        <v>32</v>
      </c>
      <c r="B39" s="158"/>
      <c r="C39" s="159"/>
      <c r="D39" s="36" t="s">
        <v>20</v>
      </c>
      <c r="E39" s="45">
        <v>6841.72</v>
      </c>
      <c r="F39" s="42">
        <v>4828.34</v>
      </c>
      <c r="G39" s="42">
        <v>4828.34</v>
      </c>
      <c r="H39" s="42">
        <v>4828.34</v>
      </c>
      <c r="I39" s="44">
        <v>4828.34</v>
      </c>
    </row>
    <row r="40" spans="1:9" ht="25.5" customHeight="1" x14ac:dyDescent="0.25">
      <c r="A40" s="155" t="s">
        <v>105</v>
      </c>
      <c r="B40" s="156"/>
      <c r="C40" s="157"/>
      <c r="D40" s="33" t="s">
        <v>106</v>
      </c>
      <c r="E40" s="66">
        <f>SUM(E41,E44)</f>
        <v>0</v>
      </c>
      <c r="F40" s="66">
        <f t="shared" ref="F40:I40" si="20">SUM(F41,F44)</f>
        <v>5775</v>
      </c>
      <c r="G40" s="66">
        <f t="shared" si="20"/>
        <v>0</v>
      </c>
      <c r="H40" s="66">
        <f t="shared" si="20"/>
        <v>0</v>
      </c>
      <c r="I40" s="66">
        <f t="shared" si="20"/>
        <v>0</v>
      </c>
    </row>
    <row r="41" spans="1:9" ht="25.5" customHeight="1" x14ac:dyDescent="0.25">
      <c r="A41" s="152" t="s">
        <v>112</v>
      </c>
      <c r="B41" s="153"/>
      <c r="C41" s="154"/>
      <c r="D41" s="105" t="s">
        <v>113</v>
      </c>
      <c r="E41" s="45">
        <f>SUM(E42)</f>
        <v>0</v>
      </c>
      <c r="F41" s="45">
        <f t="shared" ref="F41:I41" si="21">SUM(F42)</f>
        <v>5775</v>
      </c>
      <c r="G41" s="45">
        <f t="shared" si="21"/>
        <v>0</v>
      </c>
      <c r="H41" s="45">
        <f t="shared" si="21"/>
        <v>0</v>
      </c>
      <c r="I41" s="45">
        <f t="shared" si="21"/>
        <v>0</v>
      </c>
    </row>
    <row r="42" spans="1:9" ht="25.5" customHeight="1" x14ac:dyDescent="0.25">
      <c r="A42" s="100">
        <v>4</v>
      </c>
      <c r="B42" s="106"/>
      <c r="C42" s="107"/>
      <c r="D42" s="101" t="s">
        <v>11</v>
      </c>
      <c r="E42" s="45">
        <f>SUM(E43)</f>
        <v>0</v>
      </c>
      <c r="F42" s="45">
        <f t="shared" ref="F42:I42" si="22">SUM(F43)</f>
        <v>5775</v>
      </c>
      <c r="G42" s="45">
        <f t="shared" si="22"/>
        <v>0</v>
      </c>
      <c r="H42" s="45">
        <f t="shared" si="22"/>
        <v>0</v>
      </c>
      <c r="I42" s="45">
        <f t="shared" si="22"/>
        <v>0</v>
      </c>
    </row>
    <row r="43" spans="1:9" ht="25.5" customHeight="1" x14ac:dyDescent="0.25">
      <c r="A43" s="100">
        <v>45</v>
      </c>
      <c r="B43" s="106"/>
      <c r="C43" s="107"/>
      <c r="D43" s="101" t="s">
        <v>65</v>
      </c>
      <c r="E43" s="45">
        <v>0</v>
      </c>
      <c r="F43" s="46">
        <v>5775</v>
      </c>
      <c r="G43" s="46">
        <v>0</v>
      </c>
      <c r="H43" s="46">
        <v>0</v>
      </c>
      <c r="I43" s="48">
        <v>0</v>
      </c>
    </row>
    <row r="44" spans="1:9" ht="36" customHeight="1" x14ac:dyDescent="0.25">
      <c r="A44" s="152" t="s">
        <v>107</v>
      </c>
      <c r="B44" s="153"/>
      <c r="C44" s="154"/>
      <c r="D44" s="34" t="s">
        <v>14</v>
      </c>
      <c r="E44" s="45">
        <f>SUM(E45)</f>
        <v>0</v>
      </c>
      <c r="F44" s="45">
        <f t="shared" ref="F44:I44" si="23">SUM(F45)</f>
        <v>0</v>
      </c>
      <c r="G44" s="45">
        <f t="shared" si="23"/>
        <v>0</v>
      </c>
      <c r="H44" s="45">
        <f t="shared" si="23"/>
        <v>0</v>
      </c>
      <c r="I44" s="45">
        <f t="shared" si="23"/>
        <v>0</v>
      </c>
    </row>
    <row r="45" spans="1:9" ht="25.5" x14ac:dyDescent="0.25">
      <c r="A45" s="147">
        <v>4</v>
      </c>
      <c r="B45" s="148"/>
      <c r="C45" s="149"/>
      <c r="D45" s="36" t="s">
        <v>11</v>
      </c>
      <c r="E45" s="45">
        <f>SUM(E46:E47)</f>
        <v>0</v>
      </c>
      <c r="F45" s="45">
        <f t="shared" ref="F45:I45" si="24">SUM(F46:F47)</f>
        <v>0</v>
      </c>
      <c r="G45" s="45">
        <f t="shared" si="24"/>
        <v>0</v>
      </c>
      <c r="H45" s="45">
        <f t="shared" si="24"/>
        <v>0</v>
      </c>
      <c r="I45" s="45">
        <f t="shared" si="24"/>
        <v>0</v>
      </c>
    </row>
    <row r="46" spans="1:9" ht="28.5" customHeight="1" x14ac:dyDescent="0.25">
      <c r="A46" s="150">
        <v>42</v>
      </c>
      <c r="B46" s="158"/>
      <c r="C46" s="159"/>
      <c r="D46" s="36" t="s">
        <v>27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</row>
    <row r="47" spans="1:9" ht="25.5" x14ac:dyDescent="0.25">
      <c r="A47" s="150">
        <v>45</v>
      </c>
      <c r="B47" s="158"/>
      <c r="C47" s="159"/>
      <c r="D47" s="36" t="s">
        <v>65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ht="25.5" x14ac:dyDescent="0.25">
      <c r="A48" s="155" t="s">
        <v>108</v>
      </c>
      <c r="B48" s="156"/>
      <c r="C48" s="157"/>
      <c r="D48" s="33" t="s">
        <v>109</v>
      </c>
      <c r="E48" s="66">
        <f>SUM(E49,E53,E83,E95,E87,E91,E102)</f>
        <v>90485.730000000025</v>
      </c>
      <c r="F48" s="46">
        <f>SUM(F49,F53,F83,F87,F91,F102)</f>
        <v>63316.419999999991</v>
      </c>
      <c r="G48" s="46">
        <f>SUM(G49,G53,G83,G87,G91,G102)</f>
        <v>49153.2</v>
      </c>
      <c r="H48" s="46">
        <f>SUM(H49,H53,H83,H87,H91,H102)</f>
        <v>49882.350000000006</v>
      </c>
      <c r="I48" s="46">
        <f>SUM(I49,I53,I83,I87,I91,I102)</f>
        <v>50611.46</v>
      </c>
    </row>
    <row r="49" spans="1:9" ht="25.5" x14ac:dyDescent="0.25">
      <c r="A49" s="155" t="s">
        <v>110</v>
      </c>
      <c r="B49" s="156"/>
      <c r="C49" s="157"/>
      <c r="D49" s="33" t="s">
        <v>111</v>
      </c>
      <c r="E49" s="66">
        <f>SUM(E50)</f>
        <v>1062.74</v>
      </c>
      <c r="F49" s="66">
        <f t="shared" ref="F49:I51" si="25">SUM(F50)</f>
        <v>700</v>
      </c>
      <c r="G49" s="66">
        <f t="shared" si="25"/>
        <v>0</v>
      </c>
      <c r="H49" s="66">
        <f t="shared" si="25"/>
        <v>0</v>
      </c>
      <c r="I49" s="66">
        <f t="shared" si="25"/>
        <v>0</v>
      </c>
    </row>
    <row r="50" spans="1:9" x14ac:dyDescent="0.25">
      <c r="A50" s="152" t="s">
        <v>112</v>
      </c>
      <c r="B50" s="153"/>
      <c r="C50" s="154"/>
      <c r="D50" s="34" t="s">
        <v>113</v>
      </c>
      <c r="E50" s="45">
        <f>SUM(E51)</f>
        <v>1062.74</v>
      </c>
      <c r="F50" s="45">
        <f t="shared" si="25"/>
        <v>700</v>
      </c>
      <c r="G50" s="45">
        <f t="shared" si="25"/>
        <v>0</v>
      </c>
      <c r="H50" s="45">
        <f t="shared" si="25"/>
        <v>0</v>
      </c>
      <c r="I50" s="45">
        <f t="shared" si="25"/>
        <v>0</v>
      </c>
    </row>
    <row r="51" spans="1:9" x14ac:dyDescent="0.25">
      <c r="A51" s="147">
        <v>3</v>
      </c>
      <c r="B51" s="148"/>
      <c r="C51" s="149"/>
      <c r="D51" s="36" t="s">
        <v>9</v>
      </c>
      <c r="E51" s="45">
        <f>SUM(E52)</f>
        <v>1062.74</v>
      </c>
      <c r="F51" s="45">
        <f t="shared" si="25"/>
        <v>700</v>
      </c>
      <c r="G51" s="45">
        <f t="shared" si="25"/>
        <v>0</v>
      </c>
      <c r="H51" s="45">
        <f t="shared" si="25"/>
        <v>0</v>
      </c>
      <c r="I51" s="45">
        <f t="shared" si="25"/>
        <v>0</v>
      </c>
    </row>
    <row r="52" spans="1:9" x14ac:dyDescent="0.25">
      <c r="A52" s="150">
        <v>32</v>
      </c>
      <c r="B52" s="158"/>
      <c r="C52" s="159"/>
      <c r="D52" s="36" t="s">
        <v>20</v>
      </c>
      <c r="E52" s="45">
        <v>1062.74</v>
      </c>
      <c r="F52" s="42">
        <v>700</v>
      </c>
      <c r="G52" s="42">
        <v>0</v>
      </c>
      <c r="H52" s="42">
        <v>0</v>
      </c>
      <c r="I52" s="42">
        <v>0</v>
      </c>
    </row>
    <row r="53" spans="1:9" ht="27" customHeight="1" x14ac:dyDescent="0.25">
      <c r="A53" s="155" t="s">
        <v>114</v>
      </c>
      <c r="B53" s="156"/>
      <c r="C53" s="157"/>
      <c r="D53" s="33" t="s">
        <v>115</v>
      </c>
      <c r="E53" s="66">
        <f>SUM(E54,E61,E64,E70,E76,E80)</f>
        <v>79836.37000000001</v>
      </c>
      <c r="F53" s="66">
        <f t="shared" ref="F53:I53" si="26">SUM(F54,F61,F64,F70,F76,F80)</f>
        <v>61341.899999999994</v>
      </c>
      <c r="G53" s="66">
        <f t="shared" si="26"/>
        <v>48608.7</v>
      </c>
      <c r="H53" s="66">
        <f t="shared" si="26"/>
        <v>49337.850000000006</v>
      </c>
      <c r="I53" s="66">
        <f t="shared" si="26"/>
        <v>50066.96</v>
      </c>
    </row>
    <row r="54" spans="1:9" ht="15" customHeight="1" x14ac:dyDescent="0.25">
      <c r="A54" s="152" t="s">
        <v>116</v>
      </c>
      <c r="B54" s="153"/>
      <c r="C54" s="154"/>
      <c r="D54" s="34" t="s">
        <v>117</v>
      </c>
      <c r="E54" s="45">
        <f>SUM(E55,E59)</f>
        <v>15025.880000000001</v>
      </c>
      <c r="F54" s="45">
        <f t="shared" ref="F54:I54" si="27">SUM(F55,F59)</f>
        <v>29661.34</v>
      </c>
      <c r="G54" s="45">
        <f t="shared" si="27"/>
        <v>23761.34</v>
      </c>
      <c r="H54" s="45">
        <f t="shared" si="27"/>
        <v>24117.77</v>
      </c>
      <c r="I54" s="45">
        <f t="shared" si="27"/>
        <v>24474.18</v>
      </c>
    </row>
    <row r="55" spans="1:9" x14ac:dyDescent="0.25">
      <c r="A55" s="147">
        <v>3</v>
      </c>
      <c r="B55" s="148"/>
      <c r="C55" s="149"/>
      <c r="D55" s="36" t="s">
        <v>9</v>
      </c>
      <c r="E55" s="45">
        <f>SUM(E56:E58)</f>
        <v>14239.68</v>
      </c>
      <c r="F55" s="45">
        <f t="shared" ref="F55:I55" si="28">SUM(F56:F58)</f>
        <v>22365</v>
      </c>
      <c r="G55" s="45">
        <f t="shared" si="28"/>
        <v>16465</v>
      </c>
      <c r="H55" s="45">
        <f t="shared" si="28"/>
        <v>16711.98</v>
      </c>
      <c r="I55" s="45">
        <f t="shared" si="28"/>
        <v>16958.95</v>
      </c>
    </row>
    <row r="56" spans="1:9" x14ac:dyDescent="0.25">
      <c r="A56" s="37">
        <v>31</v>
      </c>
      <c r="B56" s="35"/>
      <c r="C56" s="36"/>
      <c r="D56" s="36" t="s">
        <v>10</v>
      </c>
      <c r="E56" s="45">
        <v>1159.48</v>
      </c>
      <c r="F56" s="42">
        <v>1165</v>
      </c>
      <c r="G56" s="42">
        <v>1165</v>
      </c>
      <c r="H56" s="42">
        <v>1182.48</v>
      </c>
      <c r="I56" s="44">
        <v>1199.95</v>
      </c>
    </row>
    <row r="57" spans="1:9" x14ac:dyDescent="0.25">
      <c r="A57" s="37">
        <v>32</v>
      </c>
      <c r="B57" s="35"/>
      <c r="C57" s="36"/>
      <c r="D57" s="36" t="s">
        <v>20</v>
      </c>
      <c r="E57" s="45">
        <v>13080.2</v>
      </c>
      <c r="F57" s="42">
        <v>20700</v>
      </c>
      <c r="G57" s="42">
        <v>15200</v>
      </c>
      <c r="H57" s="42">
        <v>15428</v>
      </c>
      <c r="I57" s="44">
        <v>15656</v>
      </c>
    </row>
    <row r="58" spans="1:9" x14ac:dyDescent="0.25">
      <c r="A58" s="150">
        <v>34</v>
      </c>
      <c r="B58" s="158"/>
      <c r="C58" s="159"/>
      <c r="D58" s="36" t="s">
        <v>63</v>
      </c>
      <c r="E58" s="45">
        <v>0</v>
      </c>
      <c r="F58" s="42">
        <v>500</v>
      </c>
      <c r="G58" s="42">
        <v>100</v>
      </c>
      <c r="H58" s="42">
        <v>101.5</v>
      </c>
      <c r="I58" s="44">
        <v>103</v>
      </c>
    </row>
    <row r="59" spans="1:9" ht="25.5" x14ac:dyDescent="0.25">
      <c r="A59" s="147">
        <v>4</v>
      </c>
      <c r="B59" s="148"/>
      <c r="C59" s="149"/>
      <c r="D59" s="36" t="s">
        <v>11</v>
      </c>
      <c r="E59" s="45">
        <f>SUM(E60)</f>
        <v>786.2</v>
      </c>
      <c r="F59" s="45">
        <f t="shared" ref="F59:I59" si="29">SUM(F60)</f>
        <v>7296.34</v>
      </c>
      <c r="G59" s="45">
        <f t="shared" si="29"/>
        <v>7296.34</v>
      </c>
      <c r="H59" s="45">
        <f t="shared" si="29"/>
        <v>7405.79</v>
      </c>
      <c r="I59" s="45">
        <f t="shared" si="29"/>
        <v>7515.23</v>
      </c>
    </row>
    <row r="60" spans="1:9" ht="25.5" x14ac:dyDescent="0.25">
      <c r="A60" s="37">
        <v>42</v>
      </c>
      <c r="B60" s="38"/>
      <c r="C60" s="39"/>
      <c r="D60" s="36" t="s">
        <v>27</v>
      </c>
      <c r="E60" s="45">
        <v>786.2</v>
      </c>
      <c r="F60" s="42">
        <v>7296.34</v>
      </c>
      <c r="G60" s="42">
        <v>7296.34</v>
      </c>
      <c r="H60" s="42">
        <v>7405.79</v>
      </c>
      <c r="I60" s="44">
        <v>7515.23</v>
      </c>
    </row>
    <row r="61" spans="1:9" ht="15" customHeight="1" x14ac:dyDescent="0.25">
      <c r="A61" s="152" t="s">
        <v>118</v>
      </c>
      <c r="B61" s="153"/>
      <c r="C61" s="154"/>
      <c r="D61" s="34" t="s">
        <v>61</v>
      </c>
      <c r="E61" s="45">
        <f>SUM(E62)</f>
        <v>10217.5</v>
      </c>
      <c r="F61" s="45">
        <f t="shared" ref="F61:I62" si="30">SUM(F62)</f>
        <v>10702.5</v>
      </c>
      <c r="G61" s="45">
        <f t="shared" si="30"/>
        <v>4166.3599999999997</v>
      </c>
      <c r="H61" s="45">
        <f t="shared" si="30"/>
        <v>4228.8599999999997</v>
      </c>
      <c r="I61" s="45">
        <f t="shared" si="30"/>
        <v>4291.3500000000004</v>
      </c>
    </row>
    <row r="62" spans="1:9" x14ac:dyDescent="0.25">
      <c r="A62" s="147">
        <v>3</v>
      </c>
      <c r="B62" s="148"/>
      <c r="C62" s="149"/>
      <c r="D62" s="36" t="s">
        <v>9</v>
      </c>
      <c r="E62" s="45">
        <f>SUM(E63)</f>
        <v>10217.5</v>
      </c>
      <c r="F62" s="45">
        <f t="shared" si="30"/>
        <v>10702.5</v>
      </c>
      <c r="G62" s="45">
        <f t="shared" si="30"/>
        <v>4166.3599999999997</v>
      </c>
      <c r="H62" s="45">
        <f t="shared" si="30"/>
        <v>4228.8599999999997</v>
      </c>
      <c r="I62" s="45">
        <f t="shared" si="30"/>
        <v>4291.3500000000004</v>
      </c>
    </row>
    <row r="63" spans="1:9" x14ac:dyDescent="0.25">
      <c r="A63" s="150">
        <v>32</v>
      </c>
      <c r="B63" s="158"/>
      <c r="C63" s="159"/>
      <c r="D63" s="36" t="s">
        <v>20</v>
      </c>
      <c r="E63" s="45">
        <v>10217.5</v>
      </c>
      <c r="F63" s="42">
        <v>10702.5</v>
      </c>
      <c r="G63" s="42">
        <v>4166.3599999999997</v>
      </c>
      <c r="H63" s="42">
        <v>4228.8599999999997</v>
      </c>
      <c r="I63" s="44">
        <v>4291.3500000000004</v>
      </c>
    </row>
    <row r="64" spans="1:9" x14ac:dyDescent="0.25">
      <c r="A64" s="152" t="s">
        <v>119</v>
      </c>
      <c r="B64" s="153"/>
      <c r="C64" s="154"/>
      <c r="D64" s="34" t="s">
        <v>120</v>
      </c>
      <c r="E64" s="45">
        <f>SUM(E65,E68)</f>
        <v>39127.300000000003</v>
      </c>
      <c r="F64" s="45">
        <f t="shared" ref="F64:I64" si="31">SUM(F65,F68)</f>
        <v>12647.06</v>
      </c>
      <c r="G64" s="45">
        <f t="shared" si="31"/>
        <v>12050</v>
      </c>
      <c r="H64" s="45">
        <f t="shared" si="31"/>
        <v>12230.75</v>
      </c>
      <c r="I64" s="45">
        <f t="shared" si="31"/>
        <v>12411.5</v>
      </c>
    </row>
    <row r="65" spans="1:9" x14ac:dyDescent="0.25">
      <c r="A65" s="147">
        <v>3</v>
      </c>
      <c r="B65" s="148"/>
      <c r="C65" s="149"/>
      <c r="D65" s="36" t="s">
        <v>9</v>
      </c>
      <c r="E65" s="45">
        <f>SUM(E66:E67)</f>
        <v>39127.300000000003</v>
      </c>
      <c r="F65" s="45">
        <f t="shared" ref="F65:I65" si="32">SUM(F66:F67)</f>
        <v>5727.2</v>
      </c>
      <c r="G65" s="45">
        <f t="shared" si="32"/>
        <v>6950</v>
      </c>
      <c r="H65" s="45">
        <f t="shared" si="32"/>
        <v>7054.25</v>
      </c>
      <c r="I65" s="45">
        <f t="shared" si="32"/>
        <v>7158.5</v>
      </c>
    </row>
    <row r="66" spans="1:9" x14ac:dyDescent="0.25">
      <c r="A66" s="150">
        <v>31</v>
      </c>
      <c r="B66" s="158"/>
      <c r="C66" s="159"/>
      <c r="D66" s="52" t="s">
        <v>10</v>
      </c>
      <c r="E66" s="45">
        <v>0</v>
      </c>
      <c r="F66" s="42">
        <v>0</v>
      </c>
      <c r="G66" s="42">
        <v>0</v>
      </c>
      <c r="H66" s="42">
        <v>0</v>
      </c>
      <c r="I66" s="44">
        <v>0</v>
      </c>
    </row>
    <row r="67" spans="1:9" x14ac:dyDescent="0.25">
      <c r="A67" s="150">
        <v>32</v>
      </c>
      <c r="B67" s="158"/>
      <c r="C67" s="159"/>
      <c r="D67" s="36" t="s">
        <v>20</v>
      </c>
      <c r="E67" s="45">
        <v>39127.300000000003</v>
      </c>
      <c r="F67" s="42">
        <v>5727.2</v>
      </c>
      <c r="G67" s="42">
        <v>6950</v>
      </c>
      <c r="H67" s="42">
        <v>7054.25</v>
      </c>
      <c r="I67" s="44">
        <v>7158.5</v>
      </c>
    </row>
    <row r="68" spans="1:9" ht="25.5" x14ac:dyDescent="0.25">
      <c r="A68" s="147">
        <v>4</v>
      </c>
      <c r="B68" s="148"/>
      <c r="C68" s="149"/>
      <c r="D68" s="36" t="s">
        <v>11</v>
      </c>
      <c r="E68" s="45">
        <f>SUM(E69)</f>
        <v>0</v>
      </c>
      <c r="F68" s="45">
        <f t="shared" ref="F68:I68" si="33">SUM(F69)</f>
        <v>6919.86</v>
      </c>
      <c r="G68" s="45">
        <f t="shared" si="33"/>
        <v>5100</v>
      </c>
      <c r="H68" s="45">
        <f t="shared" si="33"/>
        <v>5176.5</v>
      </c>
      <c r="I68" s="45">
        <f t="shared" si="33"/>
        <v>5253</v>
      </c>
    </row>
    <row r="69" spans="1:9" ht="25.5" x14ac:dyDescent="0.25">
      <c r="A69" s="37">
        <v>42</v>
      </c>
      <c r="B69" s="38"/>
      <c r="C69" s="39"/>
      <c r="D69" s="36" t="s">
        <v>27</v>
      </c>
      <c r="E69" s="45">
        <v>0</v>
      </c>
      <c r="F69" s="42">
        <v>6919.86</v>
      </c>
      <c r="G69" s="42">
        <v>5100</v>
      </c>
      <c r="H69" s="42">
        <v>5176.5</v>
      </c>
      <c r="I69" s="44">
        <v>5253</v>
      </c>
    </row>
    <row r="70" spans="1:9" x14ac:dyDescent="0.25">
      <c r="A70" s="152" t="s">
        <v>103</v>
      </c>
      <c r="B70" s="153"/>
      <c r="C70" s="154"/>
      <c r="D70" s="34" t="s">
        <v>104</v>
      </c>
      <c r="E70" s="45">
        <f>SUM(E71,E74)</f>
        <v>12968.87</v>
      </c>
      <c r="F70" s="45">
        <f t="shared" ref="F70:I70" si="34">SUM(F71,F74)</f>
        <v>531</v>
      </c>
      <c r="G70" s="45">
        <f t="shared" si="34"/>
        <v>1531</v>
      </c>
      <c r="H70" s="45">
        <f t="shared" si="34"/>
        <v>1553.97</v>
      </c>
      <c r="I70" s="45">
        <f t="shared" si="34"/>
        <v>1576.9299999999998</v>
      </c>
    </row>
    <row r="71" spans="1:9" x14ac:dyDescent="0.25">
      <c r="A71" s="147">
        <v>3</v>
      </c>
      <c r="B71" s="148"/>
      <c r="C71" s="149"/>
      <c r="D71" s="36" t="s">
        <v>9</v>
      </c>
      <c r="E71" s="45">
        <f>SUM(E72,E73)</f>
        <v>12446.28</v>
      </c>
      <c r="F71" s="45">
        <f t="shared" ref="F71:I71" si="35">SUM(F72,F73)</f>
        <v>0</v>
      </c>
      <c r="G71" s="45">
        <f t="shared" si="35"/>
        <v>1000</v>
      </c>
      <c r="H71" s="45">
        <f t="shared" si="35"/>
        <v>1015</v>
      </c>
      <c r="I71" s="45">
        <f t="shared" si="35"/>
        <v>1030</v>
      </c>
    </row>
    <row r="72" spans="1:9" x14ac:dyDescent="0.25">
      <c r="A72" s="150">
        <v>31</v>
      </c>
      <c r="B72" s="158"/>
      <c r="C72" s="159"/>
      <c r="D72" s="36" t="s">
        <v>10</v>
      </c>
      <c r="E72" s="45">
        <v>12446.28</v>
      </c>
      <c r="F72" s="42">
        <v>0</v>
      </c>
      <c r="G72" s="42">
        <v>0</v>
      </c>
      <c r="H72" s="42">
        <v>0</v>
      </c>
      <c r="I72" s="44">
        <v>0</v>
      </c>
    </row>
    <row r="73" spans="1:9" x14ac:dyDescent="0.25">
      <c r="A73" s="150">
        <v>32</v>
      </c>
      <c r="B73" s="158"/>
      <c r="C73" s="159"/>
      <c r="D73" s="36" t="s">
        <v>20</v>
      </c>
      <c r="E73" s="45">
        <v>0</v>
      </c>
      <c r="F73" s="42">
        <v>0</v>
      </c>
      <c r="G73" s="42">
        <v>1000</v>
      </c>
      <c r="H73" s="42">
        <v>1015</v>
      </c>
      <c r="I73" s="44">
        <v>1030</v>
      </c>
    </row>
    <row r="74" spans="1:9" ht="25.5" x14ac:dyDescent="0.25">
      <c r="A74" s="147">
        <v>4</v>
      </c>
      <c r="B74" s="148"/>
      <c r="C74" s="149"/>
      <c r="D74" s="36" t="s">
        <v>11</v>
      </c>
      <c r="E74" s="45">
        <f>SUM(E75)</f>
        <v>522.59</v>
      </c>
      <c r="F74" s="45">
        <f t="shared" ref="F74:I74" si="36">SUM(F75)</f>
        <v>531</v>
      </c>
      <c r="G74" s="45">
        <f t="shared" si="36"/>
        <v>531</v>
      </c>
      <c r="H74" s="45">
        <f t="shared" si="36"/>
        <v>538.97</v>
      </c>
      <c r="I74" s="45">
        <f t="shared" si="36"/>
        <v>546.92999999999995</v>
      </c>
    </row>
    <row r="75" spans="1:9" ht="25.5" x14ac:dyDescent="0.25">
      <c r="A75" s="37">
        <v>42</v>
      </c>
      <c r="B75" s="38"/>
      <c r="C75" s="39"/>
      <c r="D75" s="36" t="s">
        <v>27</v>
      </c>
      <c r="E75" s="45">
        <v>522.59</v>
      </c>
      <c r="F75" s="42">
        <v>531</v>
      </c>
      <c r="G75" s="42">
        <v>531</v>
      </c>
      <c r="H75" s="42">
        <v>538.97</v>
      </c>
      <c r="I75" s="44">
        <v>546.92999999999995</v>
      </c>
    </row>
    <row r="76" spans="1:9" x14ac:dyDescent="0.25">
      <c r="A76" s="152" t="s">
        <v>121</v>
      </c>
      <c r="B76" s="153"/>
      <c r="C76" s="154"/>
      <c r="D76" s="34" t="s">
        <v>122</v>
      </c>
      <c r="E76" s="45">
        <f>SUM(E77)</f>
        <v>1561.82</v>
      </c>
      <c r="F76" s="45">
        <f t="shared" ref="F76:I76" si="37">SUM(F77)</f>
        <v>4500</v>
      </c>
      <c r="G76" s="45">
        <f t="shared" si="37"/>
        <v>3800</v>
      </c>
      <c r="H76" s="45">
        <f t="shared" si="37"/>
        <v>3857</v>
      </c>
      <c r="I76" s="45">
        <f t="shared" si="37"/>
        <v>3914</v>
      </c>
    </row>
    <row r="77" spans="1:9" x14ac:dyDescent="0.25">
      <c r="A77" s="147">
        <v>3</v>
      </c>
      <c r="B77" s="148"/>
      <c r="C77" s="149"/>
      <c r="D77" s="36" t="s">
        <v>9</v>
      </c>
      <c r="E77" s="45">
        <f>SUM(E78:E79)</f>
        <v>1561.82</v>
      </c>
      <c r="F77" s="45">
        <f t="shared" ref="F77:I77" si="38">SUM(F78:F79)</f>
        <v>4500</v>
      </c>
      <c r="G77" s="45">
        <f t="shared" si="38"/>
        <v>3800</v>
      </c>
      <c r="H77" s="45">
        <f t="shared" si="38"/>
        <v>3857</v>
      </c>
      <c r="I77" s="45">
        <f t="shared" si="38"/>
        <v>3914</v>
      </c>
    </row>
    <row r="78" spans="1:9" x14ac:dyDescent="0.25">
      <c r="A78" s="150">
        <v>32</v>
      </c>
      <c r="B78" s="158"/>
      <c r="C78" s="159"/>
      <c r="D78" s="36" t="s">
        <v>20</v>
      </c>
      <c r="E78" s="45">
        <v>1561.82</v>
      </c>
      <c r="F78" s="42">
        <v>2500</v>
      </c>
      <c r="G78" s="42">
        <v>1800</v>
      </c>
      <c r="H78" s="42">
        <v>1827</v>
      </c>
      <c r="I78" s="44">
        <v>1854</v>
      </c>
    </row>
    <row r="79" spans="1:9" ht="25.5" x14ac:dyDescent="0.25">
      <c r="A79" s="102">
        <v>37</v>
      </c>
      <c r="B79" s="108"/>
      <c r="C79" s="109"/>
      <c r="D79" s="101" t="s">
        <v>127</v>
      </c>
      <c r="E79" s="45">
        <v>0</v>
      </c>
      <c r="F79" s="42">
        <v>2000</v>
      </c>
      <c r="G79" s="42">
        <v>2000</v>
      </c>
      <c r="H79" s="42">
        <v>2030</v>
      </c>
      <c r="I79" s="44">
        <v>2060</v>
      </c>
    </row>
    <row r="80" spans="1:9" x14ac:dyDescent="0.25">
      <c r="A80" s="152" t="s">
        <v>123</v>
      </c>
      <c r="B80" s="153"/>
      <c r="C80" s="154"/>
      <c r="D80" s="34" t="s">
        <v>124</v>
      </c>
      <c r="E80" s="45">
        <f>SUM(E81)</f>
        <v>935</v>
      </c>
      <c r="F80" s="45">
        <f t="shared" ref="F80:I80" si="39">SUM(F81)</f>
        <v>3300</v>
      </c>
      <c r="G80" s="45">
        <f t="shared" si="39"/>
        <v>3300</v>
      </c>
      <c r="H80" s="45">
        <f t="shared" si="39"/>
        <v>3349.5</v>
      </c>
      <c r="I80" s="45">
        <f t="shared" si="39"/>
        <v>3399</v>
      </c>
    </row>
    <row r="81" spans="1:9" x14ac:dyDescent="0.25">
      <c r="A81" s="147">
        <v>3</v>
      </c>
      <c r="B81" s="148"/>
      <c r="C81" s="149"/>
      <c r="D81" s="36" t="s">
        <v>9</v>
      </c>
      <c r="E81" s="45">
        <f>SUM(E82)</f>
        <v>935</v>
      </c>
      <c r="F81" s="45">
        <f t="shared" ref="F81:I81" si="40">SUM(F82)</f>
        <v>3300</v>
      </c>
      <c r="G81" s="45">
        <f t="shared" si="40"/>
        <v>3300</v>
      </c>
      <c r="H81" s="45">
        <f t="shared" si="40"/>
        <v>3349.5</v>
      </c>
      <c r="I81" s="45">
        <f t="shared" si="40"/>
        <v>3399</v>
      </c>
    </row>
    <row r="82" spans="1:9" x14ac:dyDescent="0.25">
      <c r="A82" s="150">
        <v>32</v>
      </c>
      <c r="B82" s="158"/>
      <c r="C82" s="159"/>
      <c r="D82" s="36" t="s">
        <v>20</v>
      </c>
      <c r="E82" s="45">
        <v>935</v>
      </c>
      <c r="F82" s="42">
        <v>3300</v>
      </c>
      <c r="G82" s="42">
        <v>3300</v>
      </c>
      <c r="H82" s="42">
        <v>3349.5</v>
      </c>
      <c r="I82" s="44">
        <v>3399</v>
      </c>
    </row>
    <row r="83" spans="1:9" ht="25.5" x14ac:dyDescent="0.25">
      <c r="A83" s="155" t="s">
        <v>125</v>
      </c>
      <c r="B83" s="156"/>
      <c r="C83" s="157"/>
      <c r="D83" s="33" t="s">
        <v>126</v>
      </c>
      <c r="E83" s="66">
        <f>SUM(E84)</f>
        <v>1037.24</v>
      </c>
      <c r="F83" s="66">
        <f t="shared" ref="F83:I83" si="41">SUM(F84)</f>
        <v>0</v>
      </c>
      <c r="G83" s="66">
        <f t="shared" si="41"/>
        <v>0</v>
      </c>
      <c r="H83" s="66">
        <f t="shared" si="41"/>
        <v>0</v>
      </c>
      <c r="I83" s="66">
        <f t="shared" si="41"/>
        <v>0</v>
      </c>
    </row>
    <row r="84" spans="1:9" x14ac:dyDescent="0.25">
      <c r="A84" s="152" t="s">
        <v>112</v>
      </c>
      <c r="B84" s="153"/>
      <c r="C84" s="154"/>
      <c r="D84" s="34" t="s">
        <v>113</v>
      </c>
      <c r="E84" s="45">
        <f>SUM(E85)</f>
        <v>1037.24</v>
      </c>
      <c r="F84" s="45">
        <f t="shared" ref="F84:I84" si="42">SUM(F85)</f>
        <v>0</v>
      </c>
      <c r="G84" s="45">
        <f t="shared" si="42"/>
        <v>0</v>
      </c>
      <c r="H84" s="45">
        <f t="shared" si="42"/>
        <v>0</v>
      </c>
      <c r="I84" s="45">
        <f t="shared" si="42"/>
        <v>0</v>
      </c>
    </row>
    <row r="85" spans="1:9" x14ac:dyDescent="0.25">
      <c r="A85" s="147">
        <v>3</v>
      </c>
      <c r="B85" s="148"/>
      <c r="C85" s="149"/>
      <c r="D85" s="36" t="s">
        <v>9</v>
      </c>
      <c r="E85" s="45">
        <f>SUM(E86)</f>
        <v>1037.24</v>
      </c>
      <c r="F85" s="45">
        <f t="shared" ref="F85:I85" si="43">SUM(F86)</f>
        <v>0</v>
      </c>
      <c r="G85" s="45">
        <f t="shared" si="43"/>
        <v>0</v>
      </c>
      <c r="H85" s="45">
        <f t="shared" si="43"/>
        <v>0</v>
      </c>
      <c r="I85" s="45">
        <f t="shared" si="43"/>
        <v>0</v>
      </c>
    </row>
    <row r="86" spans="1:9" ht="25.5" x14ac:dyDescent="0.25">
      <c r="A86" s="37">
        <v>37</v>
      </c>
      <c r="B86" s="35"/>
      <c r="C86" s="36"/>
      <c r="D86" s="36" t="s">
        <v>127</v>
      </c>
      <c r="E86" s="45">
        <v>1037.24</v>
      </c>
      <c r="F86" s="42">
        <v>0</v>
      </c>
      <c r="G86" s="42">
        <v>0</v>
      </c>
      <c r="H86" s="42">
        <v>0</v>
      </c>
      <c r="I86" s="44">
        <v>0</v>
      </c>
    </row>
    <row r="87" spans="1:9" x14ac:dyDescent="0.25">
      <c r="A87" s="155" t="s">
        <v>128</v>
      </c>
      <c r="B87" s="156"/>
      <c r="C87" s="157"/>
      <c r="D87" s="33" t="s">
        <v>129</v>
      </c>
      <c r="E87" s="66">
        <f>SUM(E88)</f>
        <v>729.96</v>
      </c>
      <c r="F87" s="66">
        <f t="shared" ref="F87:I87" si="44">SUM(F88)</f>
        <v>730.02</v>
      </c>
      <c r="G87" s="66">
        <f t="shared" si="44"/>
        <v>0</v>
      </c>
      <c r="H87" s="66">
        <f t="shared" si="44"/>
        <v>0</v>
      </c>
      <c r="I87" s="66">
        <f t="shared" si="44"/>
        <v>0</v>
      </c>
    </row>
    <row r="88" spans="1:9" ht="15" customHeight="1" x14ac:dyDescent="0.25">
      <c r="A88" s="152" t="s">
        <v>112</v>
      </c>
      <c r="B88" s="153"/>
      <c r="C88" s="154"/>
      <c r="D88" s="34" t="s">
        <v>113</v>
      </c>
      <c r="E88" s="45">
        <f>SUM(E89)</f>
        <v>729.96</v>
      </c>
      <c r="F88" s="45">
        <f t="shared" ref="F88:I89" si="45">SUM(F89)</f>
        <v>730.02</v>
      </c>
      <c r="G88" s="45">
        <f t="shared" si="45"/>
        <v>0</v>
      </c>
      <c r="H88" s="45">
        <f t="shared" si="45"/>
        <v>0</v>
      </c>
      <c r="I88" s="45">
        <f t="shared" si="45"/>
        <v>0</v>
      </c>
    </row>
    <row r="89" spans="1:9" ht="15" customHeight="1" x14ac:dyDescent="0.25">
      <c r="A89" s="147">
        <v>3</v>
      </c>
      <c r="B89" s="148"/>
      <c r="C89" s="149"/>
      <c r="D89" s="36" t="s">
        <v>9</v>
      </c>
      <c r="E89" s="45">
        <f>SUM(E90)</f>
        <v>729.96</v>
      </c>
      <c r="F89" s="45">
        <f t="shared" si="45"/>
        <v>730.02</v>
      </c>
      <c r="G89" s="45">
        <f t="shared" si="45"/>
        <v>0</v>
      </c>
      <c r="H89" s="45">
        <f t="shared" si="45"/>
        <v>0</v>
      </c>
      <c r="I89" s="45">
        <f t="shared" si="45"/>
        <v>0</v>
      </c>
    </row>
    <row r="90" spans="1:9" ht="15" customHeight="1" x14ac:dyDescent="0.25">
      <c r="A90" s="37">
        <v>32</v>
      </c>
      <c r="B90" s="35"/>
      <c r="C90" s="36"/>
      <c r="D90" s="36" t="s">
        <v>20</v>
      </c>
      <c r="E90" s="45">
        <v>729.96</v>
      </c>
      <c r="F90" s="42">
        <v>730.02</v>
      </c>
      <c r="G90" s="42">
        <v>0</v>
      </c>
      <c r="H90" s="42">
        <v>0</v>
      </c>
      <c r="I90" s="44">
        <v>0</v>
      </c>
    </row>
    <row r="91" spans="1:9" ht="30" customHeight="1" x14ac:dyDescent="0.25">
      <c r="A91" s="155" t="s">
        <v>130</v>
      </c>
      <c r="B91" s="156"/>
      <c r="C91" s="157"/>
      <c r="D91" s="33" t="s">
        <v>131</v>
      </c>
      <c r="E91" s="66">
        <f>SUM(E92)</f>
        <v>0</v>
      </c>
      <c r="F91" s="66">
        <f t="shared" ref="F91:I91" si="46">SUM(F92)</f>
        <v>0</v>
      </c>
      <c r="G91" s="66">
        <f t="shared" si="46"/>
        <v>0</v>
      </c>
      <c r="H91" s="66">
        <f t="shared" si="46"/>
        <v>0</v>
      </c>
      <c r="I91" s="66">
        <f t="shared" si="46"/>
        <v>0</v>
      </c>
    </row>
    <row r="92" spans="1:9" ht="15" customHeight="1" x14ac:dyDescent="0.25">
      <c r="A92" s="152" t="s">
        <v>112</v>
      </c>
      <c r="B92" s="153"/>
      <c r="C92" s="154"/>
      <c r="D92" s="34" t="s">
        <v>113</v>
      </c>
      <c r="E92" s="45">
        <f>SUM(E93)</f>
        <v>0</v>
      </c>
      <c r="F92" s="45">
        <f t="shared" ref="F92:I92" si="47">SUM(F93)</f>
        <v>0</v>
      </c>
      <c r="G92" s="45">
        <f t="shared" si="47"/>
        <v>0</v>
      </c>
      <c r="H92" s="45">
        <f t="shared" si="47"/>
        <v>0</v>
      </c>
      <c r="I92" s="45">
        <f t="shared" si="47"/>
        <v>0</v>
      </c>
    </row>
    <row r="93" spans="1:9" ht="15" customHeight="1" x14ac:dyDescent="0.25">
      <c r="A93" s="147">
        <v>3</v>
      </c>
      <c r="B93" s="148"/>
      <c r="C93" s="149"/>
      <c r="D93" s="36" t="s">
        <v>9</v>
      </c>
      <c r="E93" s="45">
        <f>SUM(E94)</f>
        <v>0</v>
      </c>
      <c r="F93" s="45">
        <f t="shared" ref="F93:I93" si="48">SUM(F94)</f>
        <v>0</v>
      </c>
      <c r="G93" s="45">
        <f t="shared" si="48"/>
        <v>0</v>
      </c>
      <c r="H93" s="45">
        <f t="shared" si="48"/>
        <v>0</v>
      </c>
      <c r="I93" s="45">
        <f t="shared" si="48"/>
        <v>0</v>
      </c>
    </row>
    <row r="94" spans="1:9" ht="15" customHeight="1" x14ac:dyDescent="0.25">
      <c r="A94" s="37">
        <v>32</v>
      </c>
      <c r="B94" s="35"/>
      <c r="C94" s="36"/>
      <c r="D94" s="36" t="s">
        <v>20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</row>
    <row r="95" spans="1:9" ht="15" customHeight="1" x14ac:dyDescent="0.25">
      <c r="A95" s="155" t="s">
        <v>162</v>
      </c>
      <c r="B95" s="156"/>
      <c r="C95" s="157"/>
      <c r="D95" s="118" t="s">
        <v>163</v>
      </c>
      <c r="E95" s="66">
        <f>SUM(E96)</f>
        <v>7270.84</v>
      </c>
      <c r="F95" s="66">
        <f t="shared" ref="F95:I95" si="49">SUM(F96)</f>
        <v>0</v>
      </c>
      <c r="G95" s="66">
        <f t="shared" si="49"/>
        <v>0</v>
      </c>
      <c r="H95" s="66">
        <f t="shared" si="49"/>
        <v>0</v>
      </c>
      <c r="I95" s="66">
        <f t="shared" si="49"/>
        <v>0</v>
      </c>
    </row>
    <row r="96" spans="1:9" ht="15" customHeight="1" x14ac:dyDescent="0.25">
      <c r="A96" s="152" t="s">
        <v>119</v>
      </c>
      <c r="B96" s="153"/>
      <c r="C96" s="154"/>
      <c r="D96" s="116" t="s">
        <v>164</v>
      </c>
      <c r="E96" s="45">
        <f>SUM(E97,E100)</f>
        <v>7270.84</v>
      </c>
      <c r="F96" s="45">
        <f t="shared" ref="F96:I96" si="50">SUM(F97,F100)</f>
        <v>0</v>
      </c>
      <c r="G96" s="45">
        <f t="shared" si="50"/>
        <v>0</v>
      </c>
      <c r="H96" s="45">
        <f t="shared" si="50"/>
        <v>0</v>
      </c>
      <c r="I96" s="45">
        <f t="shared" si="50"/>
        <v>0</v>
      </c>
    </row>
    <row r="97" spans="1:9" ht="15" customHeight="1" x14ac:dyDescent="0.25">
      <c r="A97" s="113">
        <v>3</v>
      </c>
      <c r="B97" s="115"/>
      <c r="C97" s="116"/>
      <c r="D97" s="116" t="s">
        <v>9</v>
      </c>
      <c r="E97" s="45">
        <f>SUM(E98:E99)</f>
        <v>3690.57</v>
      </c>
      <c r="F97" s="45">
        <f t="shared" ref="F97:I97" si="51">SUM(F98:F99)</f>
        <v>0</v>
      </c>
      <c r="G97" s="45">
        <f t="shared" si="51"/>
        <v>0</v>
      </c>
      <c r="H97" s="45">
        <f t="shared" si="51"/>
        <v>0</v>
      </c>
      <c r="I97" s="45">
        <f t="shared" si="51"/>
        <v>0</v>
      </c>
    </row>
    <row r="98" spans="1:9" ht="15" customHeight="1" x14ac:dyDescent="0.25">
      <c r="A98" s="119">
        <v>31</v>
      </c>
      <c r="B98" s="115"/>
      <c r="C98" s="116"/>
      <c r="D98" s="116" t="s">
        <v>10</v>
      </c>
      <c r="E98" s="45">
        <v>663.61</v>
      </c>
      <c r="F98" s="45">
        <v>0</v>
      </c>
      <c r="G98" s="45">
        <v>0</v>
      </c>
      <c r="H98" s="45">
        <v>0</v>
      </c>
      <c r="I98" s="45">
        <v>0</v>
      </c>
    </row>
    <row r="99" spans="1:9" ht="15" customHeight="1" x14ac:dyDescent="0.25">
      <c r="A99" s="119">
        <v>32</v>
      </c>
      <c r="B99" s="115"/>
      <c r="C99" s="116"/>
      <c r="D99" s="116" t="s">
        <v>20</v>
      </c>
      <c r="E99" s="45">
        <v>3026.96</v>
      </c>
      <c r="F99" s="45">
        <v>0</v>
      </c>
      <c r="G99" s="45">
        <v>0</v>
      </c>
      <c r="H99" s="45">
        <v>0</v>
      </c>
      <c r="I99" s="45">
        <v>0</v>
      </c>
    </row>
    <row r="100" spans="1:9" ht="23.25" customHeight="1" x14ac:dyDescent="0.25">
      <c r="A100" s="113">
        <v>4</v>
      </c>
      <c r="B100" s="115"/>
      <c r="C100" s="116"/>
      <c r="D100" s="116" t="s">
        <v>11</v>
      </c>
      <c r="E100" s="45">
        <f>SUM(E101)</f>
        <v>3580.27</v>
      </c>
      <c r="F100" s="45">
        <f t="shared" ref="F100:I100" si="52">SUM(F101)</f>
        <v>0</v>
      </c>
      <c r="G100" s="45">
        <f t="shared" si="52"/>
        <v>0</v>
      </c>
      <c r="H100" s="45">
        <f t="shared" si="52"/>
        <v>0</v>
      </c>
      <c r="I100" s="45">
        <f t="shared" si="52"/>
        <v>0</v>
      </c>
    </row>
    <row r="101" spans="1:9" ht="24.75" customHeight="1" x14ac:dyDescent="0.25">
      <c r="A101" s="119">
        <v>42</v>
      </c>
      <c r="B101" s="115"/>
      <c r="C101" s="116"/>
      <c r="D101" s="116" t="s">
        <v>27</v>
      </c>
      <c r="E101" s="45">
        <v>3580.27</v>
      </c>
      <c r="F101" s="45">
        <v>0</v>
      </c>
      <c r="G101" s="45">
        <v>0</v>
      </c>
      <c r="H101" s="45">
        <v>0</v>
      </c>
      <c r="I101" s="45">
        <v>0</v>
      </c>
    </row>
    <row r="102" spans="1:9" ht="27.75" customHeight="1" x14ac:dyDescent="0.25">
      <c r="A102" s="155" t="s">
        <v>132</v>
      </c>
      <c r="B102" s="156"/>
      <c r="C102" s="157"/>
      <c r="D102" s="33" t="s">
        <v>133</v>
      </c>
      <c r="E102" s="66">
        <f>SUM(E103)</f>
        <v>548.58000000000004</v>
      </c>
      <c r="F102" s="66">
        <f t="shared" ref="F102:I102" si="53">SUM(F103)</f>
        <v>544.5</v>
      </c>
      <c r="G102" s="66">
        <f t="shared" si="53"/>
        <v>544.5</v>
      </c>
      <c r="H102" s="66">
        <f t="shared" si="53"/>
        <v>544.5</v>
      </c>
      <c r="I102" s="66">
        <f t="shared" si="53"/>
        <v>544.5</v>
      </c>
    </row>
    <row r="103" spans="1:9" ht="15" customHeight="1" x14ac:dyDescent="0.25">
      <c r="A103" s="152" t="s">
        <v>103</v>
      </c>
      <c r="B103" s="153"/>
      <c r="C103" s="154"/>
      <c r="D103" s="34" t="s">
        <v>104</v>
      </c>
      <c r="E103" s="45">
        <f>SUM(E104)</f>
        <v>548.58000000000004</v>
      </c>
      <c r="F103" s="45">
        <f t="shared" ref="F103:I103" si="54">SUM(F104)</f>
        <v>544.5</v>
      </c>
      <c r="G103" s="45">
        <f t="shared" si="54"/>
        <v>544.5</v>
      </c>
      <c r="H103" s="45">
        <f t="shared" si="54"/>
        <v>544.5</v>
      </c>
      <c r="I103" s="45">
        <f t="shared" si="54"/>
        <v>544.5</v>
      </c>
    </row>
    <row r="104" spans="1:9" ht="15" customHeight="1" x14ac:dyDescent="0.25">
      <c r="A104" s="147">
        <v>3</v>
      </c>
      <c r="B104" s="148"/>
      <c r="C104" s="149"/>
      <c r="D104" s="36" t="s">
        <v>9</v>
      </c>
      <c r="E104" s="45">
        <f>SUM(E105)</f>
        <v>548.58000000000004</v>
      </c>
      <c r="F104" s="45">
        <f t="shared" ref="F104:I104" si="55">SUM(F105)</f>
        <v>544.5</v>
      </c>
      <c r="G104" s="45">
        <f t="shared" si="55"/>
        <v>544.5</v>
      </c>
      <c r="H104" s="45">
        <f t="shared" si="55"/>
        <v>544.5</v>
      </c>
      <c r="I104" s="45">
        <f t="shared" si="55"/>
        <v>544.5</v>
      </c>
    </row>
    <row r="105" spans="1:9" ht="15" customHeight="1" x14ac:dyDescent="0.25">
      <c r="A105" s="37">
        <v>38</v>
      </c>
      <c r="B105" s="35"/>
      <c r="C105" s="36"/>
      <c r="D105" s="36" t="s">
        <v>64</v>
      </c>
      <c r="E105" s="45">
        <v>548.58000000000004</v>
      </c>
      <c r="F105" s="42">
        <v>544.5</v>
      </c>
      <c r="G105" s="42">
        <v>544.5</v>
      </c>
      <c r="H105" s="42">
        <v>544.5</v>
      </c>
      <c r="I105" s="44">
        <v>544.5</v>
      </c>
    </row>
    <row r="106" spans="1:9" ht="15" customHeight="1" x14ac:dyDescent="0.25">
      <c r="A106" s="155" t="s">
        <v>165</v>
      </c>
      <c r="B106" s="156"/>
      <c r="C106" s="157"/>
      <c r="D106" s="118" t="s">
        <v>166</v>
      </c>
      <c r="E106" s="66">
        <f>SUM(E107)</f>
        <v>3001.99</v>
      </c>
      <c r="F106" s="45">
        <f t="shared" ref="F106:I106" si="56">SUM(F107)</f>
        <v>12035.24</v>
      </c>
      <c r="G106" s="45">
        <f t="shared" si="56"/>
        <v>0</v>
      </c>
      <c r="H106" s="45">
        <f t="shared" si="56"/>
        <v>0</v>
      </c>
      <c r="I106" s="45">
        <f t="shared" si="56"/>
        <v>0</v>
      </c>
    </row>
    <row r="107" spans="1:9" ht="15" customHeight="1" x14ac:dyDescent="0.25">
      <c r="A107" s="155" t="s">
        <v>167</v>
      </c>
      <c r="B107" s="156"/>
      <c r="C107" s="157"/>
      <c r="D107" s="116" t="s">
        <v>168</v>
      </c>
      <c r="E107" s="45">
        <f>SUM(E108)</f>
        <v>3001.99</v>
      </c>
      <c r="F107" s="45">
        <f t="shared" ref="F107:I107" si="57">SUM(F108)</f>
        <v>12035.24</v>
      </c>
      <c r="G107" s="45">
        <f t="shared" si="57"/>
        <v>0</v>
      </c>
      <c r="H107" s="45">
        <f t="shared" si="57"/>
        <v>0</v>
      </c>
      <c r="I107" s="45">
        <f t="shared" si="57"/>
        <v>0</v>
      </c>
    </row>
    <row r="108" spans="1:9" ht="15" customHeight="1" x14ac:dyDescent="0.25">
      <c r="A108" s="152" t="s">
        <v>112</v>
      </c>
      <c r="B108" s="153"/>
      <c r="C108" s="154"/>
      <c r="D108" s="116" t="s">
        <v>113</v>
      </c>
      <c r="E108" s="45">
        <f>SUM(E109)</f>
        <v>3001.99</v>
      </c>
      <c r="F108" s="45">
        <f t="shared" ref="F108:I108" si="58">SUM(F109)</f>
        <v>12035.24</v>
      </c>
      <c r="G108" s="45">
        <f t="shared" si="58"/>
        <v>0</v>
      </c>
      <c r="H108" s="45">
        <f t="shared" si="58"/>
        <v>0</v>
      </c>
      <c r="I108" s="45">
        <f t="shared" si="58"/>
        <v>0</v>
      </c>
    </row>
    <row r="109" spans="1:9" ht="15" customHeight="1" x14ac:dyDescent="0.25">
      <c r="A109" s="110">
        <v>3</v>
      </c>
      <c r="B109" s="111"/>
      <c r="C109" s="112"/>
      <c r="D109" s="116" t="s">
        <v>9</v>
      </c>
      <c r="E109" s="45">
        <f>SUM(E110)</f>
        <v>3001.99</v>
      </c>
      <c r="F109" s="45">
        <f t="shared" ref="F109:I109" si="59">SUM(F110)</f>
        <v>12035.24</v>
      </c>
      <c r="G109" s="45">
        <f t="shared" si="59"/>
        <v>0</v>
      </c>
      <c r="H109" s="45">
        <f t="shared" si="59"/>
        <v>0</v>
      </c>
      <c r="I109" s="45">
        <f t="shared" si="59"/>
        <v>0</v>
      </c>
    </row>
    <row r="110" spans="1:9" ht="15" customHeight="1" x14ac:dyDescent="0.25">
      <c r="A110" s="110">
        <v>31</v>
      </c>
      <c r="B110" s="111"/>
      <c r="C110" s="112"/>
      <c r="D110" s="116" t="s">
        <v>10</v>
      </c>
      <c r="E110" s="45">
        <v>3001.99</v>
      </c>
      <c r="F110" s="42">
        <v>12035.24</v>
      </c>
      <c r="G110" s="42">
        <v>0</v>
      </c>
      <c r="H110" s="42">
        <v>0</v>
      </c>
      <c r="I110" s="42">
        <v>0</v>
      </c>
    </row>
    <row r="111" spans="1:9" ht="25.5" customHeight="1" x14ac:dyDescent="0.25">
      <c r="A111" s="155" t="s">
        <v>134</v>
      </c>
      <c r="B111" s="156"/>
      <c r="C111" s="157"/>
      <c r="D111" s="33" t="s">
        <v>135</v>
      </c>
      <c r="E111" s="66">
        <f>SUM(E112,E116,E120,E127)</f>
        <v>1285.5999999999999</v>
      </c>
      <c r="F111" s="46">
        <f>SUM(F112,F127)</f>
        <v>14574.68</v>
      </c>
      <c r="G111" s="46">
        <f>SUM(G112,G127)</f>
        <v>13076.93</v>
      </c>
      <c r="H111" s="46">
        <f>SUM(H112,H127)</f>
        <v>0</v>
      </c>
      <c r="I111" s="46">
        <f>SUM(I112,I127)</f>
        <v>0</v>
      </c>
    </row>
    <row r="112" spans="1:9" ht="30" customHeight="1" x14ac:dyDescent="0.25">
      <c r="A112" s="155" t="s">
        <v>136</v>
      </c>
      <c r="B112" s="156"/>
      <c r="C112" s="157"/>
      <c r="D112" s="33" t="s">
        <v>137</v>
      </c>
      <c r="E112" s="45"/>
      <c r="F112" s="46"/>
      <c r="G112" s="46"/>
      <c r="H112" s="46"/>
      <c r="I112" s="48"/>
    </row>
    <row r="113" spans="1:9" ht="15" customHeight="1" x14ac:dyDescent="0.25">
      <c r="A113" s="152" t="s">
        <v>119</v>
      </c>
      <c r="B113" s="153"/>
      <c r="C113" s="154"/>
      <c r="D113" s="34" t="s">
        <v>120</v>
      </c>
      <c r="E113" s="45"/>
      <c r="F113" s="42"/>
      <c r="G113" s="42"/>
      <c r="H113" s="42"/>
      <c r="I113" s="44"/>
    </row>
    <row r="114" spans="1:9" ht="23.25" customHeight="1" x14ac:dyDescent="0.25">
      <c r="A114" s="147">
        <v>4</v>
      </c>
      <c r="B114" s="148"/>
      <c r="C114" s="149"/>
      <c r="D114" s="36" t="s">
        <v>11</v>
      </c>
      <c r="E114" s="45"/>
      <c r="F114" s="42"/>
      <c r="G114" s="42"/>
      <c r="H114" s="42"/>
      <c r="I114" s="44"/>
    </row>
    <row r="115" spans="1:9" ht="31.5" customHeight="1" x14ac:dyDescent="0.25">
      <c r="A115" s="37">
        <v>42</v>
      </c>
      <c r="B115" s="38"/>
      <c r="C115" s="39"/>
      <c r="D115" s="36" t="s">
        <v>27</v>
      </c>
      <c r="E115" s="45"/>
      <c r="F115" s="42"/>
      <c r="G115" s="42"/>
      <c r="H115" s="42"/>
      <c r="I115" s="44"/>
    </row>
    <row r="116" spans="1:9" ht="31.5" customHeight="1" x14ac:dyDescent="0.25">
      <c r="A116" s="155" t="s">
        <v>150</v>
      </c>
      <c r="B116" s="156"/>
      <c r="C116" s="157"/>
      <c r="D116" s="52" t="s">
        <v>151</v>
      </c>
      <c r="E116" s="66"/>
      <c r="F116" s="42"/>
      <c r="G116" s="42"/>
      <c r="H116" s="42"/>
      <c r="I116" s="44"/>
    </row>
    <row r="117" spans="1:9" ht="22.5" customHeight="1" x14ac:dyDescent="0.25">
      <c r="A117" s="152" t="s">
        <v>119</v>
      </c>
      <c r="B117" s="153"/>
      <c r="C117" s="154"/>
      <c r="D117" s="51" t="s">
        <v>120</v>
      </c>
      <c r="E117" s="45"/>
      <c r="F117" s="42"/>
      <c r="G117" s="42"/>
      <c r="H117" s="42"/>
      <c r="I117" s="44"/>
    </row>
    <row r="118" spans="1:9" ht="21" customHeight="1" x14ac:dyDescent="0.25">
      <c r="A118" s="147">
        <v>3</v>
      </c>
      <c r="B118" s="148"/>
      <c r="C118" s="149"/>
      <c r="D118" s="52" t="s">
        <v>9</v>
      </c>
      <c r="E118" s="45"/>
      <c r="F118" s="42"/>
      <c r="G118" s="42"/>
      <c r="H118" s="42"/>
      <c r="I118" s="44"/>
    </row>
    <row r="119" spans="1:9" ht="17.25" customHeight="1" x14ac:dyDescent="0.25">
      <c r="A119" s="53">
        <v>31</v>
      </c>
      <c r="B119" s="54"/>
      <c r="C119" s="55"/>
      <c r="D119" s="52" t="s">
        <v>10</v>
      </c>
      <c r="E119" s="45"/>
      <c r="F119" s="42"/>
      <c r="G119" s="42"/>
      <c r="H119" s="42"/>
      <c r="I119" s="44"/>
    </row>
    <row r="120" spans="1:9" ht="30.75" customHeight="1" x14ac:dyDescent="0.25">
      <c r="A120" s="155" t="s">
        <v>152</v>
      </c>
      <c r="B120" s="156"/>
      <c r="C120" s="157"/>
      <c r="D120" s="56" t="s">
        <v>153</v>
      </c>
      <c r="E120" s="66"/>
      <c r="F120" s="45"/>
      <c r="G120" s="45"/>
      <c r="H120" s="45"/>
      <c r="I120" s="45"/>
    </row>
    <row r="121" spans="1:9" ht="18.75" customHeight="1" x14ac:dyDescent="0.25">
      <c r="A121" s="152" t="s">
        <v>103</v>
      </c>
      <c r="B121" s="153"/>
      <c r="C121" s="154"/>
      <c r="D121" s="51" t="s">
        <v>104</v>
      </c>
      <c r="E121" s="45"/>
      <c r="F121" s="42"/>
      <c r="G121" s="42"/>
      <c r="H121" s="42"/>
      <c r="I121" s="42"/>
    </row>
    <row r="122" spans="1:9" ht="28.5" customHeight="1" x14ac:dyDescent="0.25">
      <c r="A122" s="147">
        <v>4</v>
      </c>
      <c r="B122" s="148"/>
      <c r="C122" s="149"/>
      <c r="D122" s="52" t="s">
        <v>11</v>
      </c>
      <c r="E122" s="45"/>
      <c r="F122" s="42"/>
      <c r="G122" s="42"/>
      <c r="H122" s="42"/>
      <c r="I122" s="42"/>
    </row>
    <row r="123" spans="1:9" ht="30.75" customHeight="1" x14ac:dyDescent="0.25">
      <c r="A123" s="53">
        <v>42</v>
      </c>
      <c r="B123" s="54"/>
      <c r="C123" s="55"/>
      <c r="D123" s="52" t="s">
        <v>27</v>
      </c>
      <c r="E123" s="45"/>
      <c r="F123" s="42"/>
      <c r="G123" s="42"/>
      <c r="H123" s="42"/>
      <c r="I123" s="42"/>
    </row>
    <row r="124" spans="1:9" ht="16.5" customHeight="1" x14ac:dyDescent="0.25">
      <c r="A124" s="152" t="s">
        <v>140</v>
      </c>
      <c r="B124" s="153"/>
      <c r="C124" s="154"/>
      <c r="D124" s="51" t="s">
        <v>141</v>
      </c>
      <c r="E124" s="45"/>
      <c r="F124" s="42"/>
      <c r="G124" s="42"/>
      <c r="H124" s="42"/>
      <c r="I124" s="42"/>
    </row>
    <row r="125" spans="1:9" ht="30.75" customHeight="1" x14ac:dyDescent="0.25">
      <c r="A125" s="147">
        <v>4</v>
      </c>
      <c r="B125" s="148"/>
      <c r="C125" s="149"/>
      <c r="D125" s="52" t="s">
        <v>11</v>
      </c>
      <c r="E125" s="45"/>
      <c r="F125" s="42"/>
      <c r="G125" s="42"/>
      <c r="H125" s="42"/>
      <c r="I125" s="42"/>
    </row>
    <row r="126" spans="1:9" ht="30.75" customHeight="1" x14ac:dyDescent="0.25">
      <c r="A126" s="53">
        <v>42</v>
      </c>
      <c r="B126" s="54"/>
      <c r="C126" s="55"/>
      <c r="D126" s="52" t="s">
        <v>27</v>
      </c>
      <c r="E126" s="45"/>
      <c r="F126" s="42"/>
      <c r="G126" s="42"/>
      <c r="H126" s="42"/>
      <c r="I126" s="42"/>
    </row>
    <row r="127" spans="1:9" ht="26.25" customHeight="1" x14ac:dyDescent="0.25">
      <c r="A127" s="155" t="s">
        <v>138</v>
      </c>
      <c r="B127" s="156"/>
      <c r="C127" s="157"/>
      <c r="D127" s="33" t="s">
        <v>139</v>
      </c>
      <c r="E127" s="66">
        <f>SUM(E128,E133,E136)</f>
        <v>1285.5999999999999</v>
      </c>
      <c r="F127" s="66">
        <f t="shared" ref="F127:I127" si="60">SUM(F128,F133,F136)</f>
        <v>14574.68</v>
      </c>
      <c r="G127" s="66">
        <f t="shared" si="60"/>
        <v>13076.93</v>
      </c>
      <c r="H127" s="66">
        <f t="shared" si="60"/>
        <v>0</v>
      </c>
      <c r="I127" s="66">
        <f t="shared" si="60"/>
        <v>0</v>
      </c>
    </row>
    <row r="128" spans="1:9" ht="15" customHeight="1" x14ac:dyDescent="0.25">
      <c r="A128" s="152" t="s">
        <v>119</v>
      </c>
      <c r="B128" s="153"/>
      <c r="C128" s="154"/>
      <c r="D128" s="34" t="s">
        <v>120</v>
      </c>
      <c r="E128" s="45">
        <f>SUM(E129,E131)</f>
        <v>735.84</v>
      </c>
      <c r="F128" s="45">
        <f t="shared" ref="F128:I128" si="61">SUM(F129,F131)</f>
        <v>14574.68</v>
      </c>
      <c r="G128" s="45">
        <f t="shared" si="61"/>
        <v>13076.93</v>
      </c>
      <c r="H128" s="45">
        <f t="shared" si="61"/>
        <v>0</v>
      </c>
      <c r="I128" s="45">
        <f t="shared" si="61"/>
        <v>0</v>
      </c>
    </row>
    <row r="129" spans="1:9" ht="15" customHeight="1" x14ac:dyDescent="0.25">
      <c r="A129" s="147">
        <v>3</v>
      </c>
      <c r="B129" s="148"/>
      <c r="C129" s="149"/>
      <c r="D129" s="36" t="s">
        <v>9</v>
      </c>
      <c r="E129" s="45">
        <f>SUM(E130)</f>
        <v>735.84</v>
      </c>
      <c r="F129" s="45">
        <f t="shared" ref="F129:I129" si="62">SUM(F130)</f>
        <v>0</v>
      </c>
      <c r="G129" s="45">
        <f t="shared" si="62"/>
        <v>0</v>
      </c>
      <c r="H129" s="45">
        <f t="shared" si="62"/>
        <v>0</v>
      </c>
      <c r="I129" s="45">
        <f t="shared" si="62"/>
        <v>0</v>
      </c>
    </row>
    <row r="130" spans="1:9" ht="15" customHeight="1" x14ac:dyDescent="0.25">
      <c r="A130" s="37">
        <v>32</v>
      </c>
      <c r="B130" s="35"/>
      <c r="C130" s="36"/>
      <c r="D130" s="36" t="s">
        <v>20</v>
      </c>
      <c r="E130" s="45">
        <v>735.84</v>
      </c>
      <c r="F130" s="42">
        <v>0</v>
      </c>
      <c r="G130" s="42">
        <v>0</v>
      </c>
      <c r="H130" s="42">
        <v>0</v>
      </c>
      <c r="I130" s="44">
        <v>0</v>
      </c>
    </row>
    <row r="131" spans="1:9" ht="26.25" customHeight="1" x14ac:dyDescent="0.25">
      <c r="A131" s="147">
        <v>4</v>
      </c>
      <c r="B131" s="148"/>
      <c r="C131" s="149"/>
      <c r="D131" s="36" t="s">
        <v>11</v>
      </c>
      <c r="E131" s="45">
        <f>SUM(E132)</f>
        <v>0</v>
      </c>
      <c r="F131" s="45">
        <f t="shared" ref="F131:I131" si="63">SUM(F132)</f>
        <v>14574.68</v>
      </c>
      <c r="G131" s="45">
        <f t="shared" si="63"/>
        <v>13076.93</v>
      </c>
      <c r="H131" s="45">
        <f t="shared" si="63"/>
        <v>0</v>
      </c>
      <c r="I131" s="45">
        <f t="shared" si="63"/>
        <v>0</v>
      </c>
    </row>
    <row r="132" spans="1:9" ht="27.75" customHeight="1" x14ac:dyDescent="0.25">
      <c r="A132" s="37">
        <v>42</v>
      </c>
      <c r="B132" s="38"/>
      <c r="C132" s="39"/>
      <c r="D132" s="36" t="s">
        <v>27</v>
      </c>
      <c r="E132" s="45">
        <v>0</v>
      </c>
      <c r="F132" s="42">
        <v>14574.68</v>
      </c>
      <c r="G132" s="42">
        <v>13076.93</v>
      </c>
      <c r="H132" s="42">
        <v>0</v>
      </c>
      <c r="I132" s="44">
        <v>0</v>
      </c>
    </row>
    <row r="133" spans="1:9" ht="15" customHeight="1" x14ac:dyDescent="0.25">
      <c r="A133" s="152" t="s">
        <v>103</v>
      </c>
      <c r="B133" s="153"/>
      <c r="C133" s="154"/>
      <c r="D133" s="34" t="s">
        <v>104</v>
      </c>
      <c r="E133" s="45">
        <f>SUM(E134)</f>
        <v>0</v>
      </c>
      <c r="F133" s="45">
        <f t="shared" ref="F133:I133" si="64">SUM(F134)</f>
        <v>0</v>
      </c>
      <c r="G133" s="45">
        <f t="shared" si="64"/>
        <v>0</v>
      </c>
      <c r="H133" s="45">
        <f t="shared" si="64"/>
        <v>0</v>
      </c>
      <c r="I133" s="45">
        <f t="shared" si="64"/>
        <v>0</v>
      </c>
    </row>
    <row r="134" spans="1:9" ht="15" customHeight="1" x14ac:dyDescent="0.25">
      <c r="A134" s="147">
        <v>3</v>
      </c>
      <c r="B134" s="148"/>
      <c r="C134" s="149"/>
      <c r="D134" s="36" t="s">
        <v>9</v>
      </c>
      <c r="E134" s="45">
        <f>SUM(E135)</f>
        <v>0</v>
      </c>
      <c r="F134" s="42">
        <v>0</v>
      </c>
      <c r="G134" s="42">
        <v>0</v>
      </c>
      <c r="H134" s="42">
        <v>0</v>
      </c>
      <c r="I134" s="42">
        <v>0</v>
      </c>
    </row>
    <row r="135" spans="1:9" ht="15" customHeight="1" x14ac:dyDescent="0.25">
      <c r="A135" s="37">
        <v>32</v>
      </c>
      <c r="B135" s="35"/>
      <c r="C135" s="36"/>
      <c r="D135" s="36" t="s">
        <v>20</v>
      </c>
      <c r="E135" s="45">
        <v>0</v>
      </c>
      <c r="F135" s="42">
        <v>0</v>
      </c>
      <c r="G135" s="42">
        <v>0</v>
      </c>
      <c r="H135" s="42">
        <v>0</v>
      </c>
      <c r="I135" s="42">
        <v>0</v>
      </c>
    </row>
    <row r="136" spans="1:9" ht="15" customHeight="1" x14ac:dyDescent="0.25">
      <c r="A136" s="152" t="s">
        <v>140</v>
      </c>
      <c r="B136" s="153"/>
      <c r="C136" s="154"/>
      <c r="D136" s="34" t="s">
        <v>141</v>
      </c>
      <c r="E136" s="45">
        <f>SUM(E137)</f>
        <v>549.76</v>
      </c>
      <c r="F136" s="45">
        <f t="shared" ref="F136:I136" si="65">SUM(F137)</f>
        <v>0</v>
      </c>
      <c r="G136" s="45">
        <f t="shared" si="65"/>
        <v>0</v>
      </c>
      <c r="H136" s="45">
        <f t="shared" si="65"/>
        <v>0</v>
      </c>
      <c r="I136" s="45">
        <f t="shared" si="65"/>
        <v>0</v>
      </c>
    </row>
    <row r="137" spans="1:9" ht="15" customHeight="1" x14ac:dyDescent="0.25">
      <c r="A137" s="147">
        <v>3</v>
      </c>
      <c r="B137" s="148"/>
      <c r="C137" s="149"/>
      <c r="D137" s="36" t="s">
        <v>9</v>
      </c>
      <c r="E137" s="45">
        <f>SUM(E138)</f>
        <v>549.76</v>
      </c>
      <c r="F137" s="42">
        <v>0</v>
      </c>
      <c r="G137" s="42">
        <v>0</v>
      </c>
      <c r="H137" s="42">
        <v>0</v>
      </c>
      <c r="I137" s="44">
        <v>0</v>
      </c>
    </row>
    <row r="138" spans="1:9" ht="15" customHeight="1" x14ac:dyDescent="0.25">
      <c r="A138" s="37">
        <v>32</v>
      </c>
      <c r="B138" s="35"/>
      <c r="C138" s="36"/>
      <c r="D138" s="36" t="s">
        <v>20</v>
      </c>
      <c r="E138" s="45">
        <v>549.76</v>
      </c>
      <c r="F138" s="42">
        <v>0</v>
      </c>
      <c r="G138" s="42">
        <v>0</v>
      </c>
      <c r="H138" s="42">
        <v>0</v>
      </c>
      <c r="I138" s="44">
        <v>0</v>
      </c>
    </row>
    <row r="139" spans="1:9" ht="15" customHeight="1" x14ac:dyDescent="0.25">
      <c r="A139" s="37"/>
      <c r="B139" s="35"/>
      <c r="C139" s="36"/>
      <c r="D139" s="36"/>
      <c r="E139" s="45"/>
      <c r="F139" s="42"/>
      <c r="G139" s="42"/>
      <c r="H139" s="42"/>
      <c r="I139" s="44"/>
    </row>
    <row r="140" spans="1:9" ht="15" customHeight="1" x14ac:dyDescent="0.25">
      <c r="A140" s="150" t="s">
        <v>142</v>
      </c>
      <c r="B140" s="151"/>
      <c r="C140" s="36"/>
      <c r="D140" s="36"/>
      <c r="E140" s="66">
        <f>SUM(E6,E48,E106,E111)</f>
        <v>1140538.4700000002</v>
      </c>
      <c r="F140" s="66">
        <f t="shared" ref="F140:I140" si="66">SUM(F6,F48,F106,F111)</f>
        <v>1528139.26</v>
      </c>
      <c r="G140" s="66">
        <f t="shared" si="66"/>
        <v>1489907.31</v>
      </c>
      <c r="H140" s="66">
        <f t="shared" si="66"/>
        <v>1476713.6500000001</v>
      </c>
      <c r="I140" s="66">
        <f t="shared" si="66"/>
        <v>1476596.8800000001</v>
      </c>
    </row>
  </sheetData>
  <mergeCells count="98">
    <mergeCell ref="A70:C70"/>
    <mergeCell ref="A78:C78"/>
    <mergeCell ref="A80:C80"/>
    <mergeCell ref="A81:C81"/>
    <mergeCell ref="A82:C82"/>
    <mergeCell ref="A71:C71"/>
    <mergeCell ref="A72:C72"/>
    <mergeCell ref="A73:C73"/>
    <mergeCell ref="A74:C74"/>
    <mergeCell ref="A76:C76"/>
    <mergeCell ref="A77:C77"/>
    <mergeCell ref="A8:C8"/>
    <mergeCell ref="A9:C9"/>
    <mergeCell ref="A11:C11"/>
    <mergeCell ref="A10:C10"/>
    <mergeCell ref="A22:C22"/>
    <mergeCell ref="A12:C12"/>
    <mergeCell ref="A16:C16"/>
    <mergeCell ref="A21:C21"/>
    <mergeCell ref="A19:C19"/>
    <mergeCell ref="A20:C20"/>
    <mergeCell ref="A13:C13"/>
    <mergeCell ref="A15:C15"/>
    <mergeCell ref="A6:C6"/>
    <mergeCell ref="A7:C7"/>
    <mergeCell ref="A1:I1"/>
    <mergeCell ref="A3:I3"/>
    <mergeCell ref="A5:C5"/>
    <mergeCell ref="A23:C23"/>
    <mergeCell ref="A36:C36"/>
    <mergeCell ref="A24:C24"/>
    <mergeCell ref="A29:C29"/>
    <mergeCell ref="A39:C39"/>
    <mergeCell ref="A44:C44"/>
    <mergeCell ref="A45:C45"/>
    <mergeCell ref="A47:C47"/>
    <mergeCell ref="A35:C35"/>
    <mergeCell ref="A46:C46"/>
    <mergeCell ref="A38:C38"/>
    <mergeCell ref="A40:C40"/>
    <mergeCell ref="A37:C37"/>
    <mergeCell ref="A41:C41"/>
    <mergeCell ref="A53:C53"/>
    <mergeCell ref="A54:C54"/>
    <mergeCell ref="A48:C48"/>
    <mergeCell ref="A49:C49"/>
    <mergeCell ref="A50:C50"/>
    <mergeCell ref="A51:C51"/>
    <mergeCell ref="A52:C52"/>
    <mergeCell ref="A55:C55"/>
    <mergeCell ref="A58:C58"/>
    <mergeCell ref="A59:C59"/>
    <mergeCell ref="A65:C65"/>
    <mergeCell ref="A68:C68"/>
    <mergeCell ref="A61:C61"/>
    <mergeCell ref="A62:C62"/>
    <mergeCell ref="A63:C63"/>
    <mergeCell ref="A64:C64"/>
    <mergeCell ref="A67:C67"/>
    <mergeCell ref="A66:C66"/>
    <mergeCell ref="A83:C83"/>
    <mergeCell ref="A84:C84"/>
    <mergeCell ref="A85:C85"/>
    <mergeCell ref="A89:C89"/>
    <mergeCell ref="A88:C88"/>
    <mergeCell ref="A87:C87"/>
    <mergeCell ref="A93:C93"/>
    <mergeCell ref="A113:C113"/>
    <mergeCell ref="A114:C114"/>
    <mergeCell ref="A127:C127"/>
    <mergeCell ref="A95:C95"/>
    <mergeCell ref="A96:C96"/>
    <mergeCell ref="A106:C106"/>
    <mergeCell ref="A107:C107"/>
    <mergeCell ref="A108:C108"/>
    <mergeCell ref="A91:C91"/>
    <mergeCell ref="A128:C128"/>
    <mergeCell ref="A102:C102"/>
    <mergeCell ref="A103:C103"/>
    <mergeCell ref="A104:C104"/>
    <mergeCell ref="A111:C111"/>
    <mergeCell ref="A112:C112"/>
    <mergeCell ref="A116:C116"/>
    <mergeCell ref="A117:C117"/>
    <mergeCell ref="A118:C118"/>
    <mergeCell ref="A120:C120"/>
    <mergeCell ref="A121:C121"/>
    <mergeCell ref="A122:C122"/>
    <mergeCell ref="A124:C124"/>
    <mergeCell ref="A125:C125"/>
    <mergeCell ref="A92:C92"/>
    <mergeCell ref="A137:C137"/>
    <mergeCell ref="A140:B140"/>
    <mergeCell ref="A129:C129"/>
    <mergeCell ref="A131:C131"/>
    <mergeCell ref="A133:C133"/>
    <mergeCell ref="A134:C134"/>
    <mergeCell ref="A136:C136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2024-10-30T07:51:28Z</cp:lastPrinted>
  <dcterms:created xsi:type="dcterms:W3CDTF">2022-08-12T12:51:27Z</dcterms:created>
  <dcterms:modified xsi:type="dcterms:W3CDTF">2024-11-04T08:43:09Z</dcterms:modified>
</cp:coreProperties>
</file>